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8610" tabRatio="696" activeTab="0"/>
  </bookViews>
  <sheets>
    <sheet name="設定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現金分析表" sheetId="14" r:id="rId14"/>
  </sheets>
  <definedNames>
    <definedName name="_xlnm.Print_Area" localSheetId="10">'10月'!$C$1:$H$301</definedName>
    <definedName name="_xlnm.Print_Area" localSheetId="11">'11月'!$C$1:$H$301</definedName>
    <definedName name="_xlnm.Print_Area" localSheetId="12">'12月'!$C$1:$H$301</definedName>
    <definedName name="_xlnm.Print_Area" localSheetId="1">'1月'!$C$1:$H$301</definedName>
    <definedName name="_xlnm.Print_Area" localSheetId="2">'2月'!$C$1:$H$301</definedName>
    <definedName name="_xlnm.Print_Area" localSheetId="3">'3月'!$C$1:$H$301</definedName>
    <definedName name="_xlnm.Print_Area" localSheetId="4">'4月'!$C$1:$H$301</definedName>
    <definedName name="_xlnm.Print_Area" localSheetId="5">'5月'!$C$1:$H$301</definedName>
    <definedName name="_xlnm.Print_Area" localSheetId="6">'6月'!$C$1:$H$301</definedName>
    <definedName name="_xlnm.Print_Area" localSheetId="7">'7月'!$C$1:$H$301</definedName>
    <definedName name="_xlnm.Print_Area" localSheetId="8">'8月'!$C$1:$H$301</definedName>
    <definedName name="_xlnm.Print_Area" localSheetId="9">'9月'!$C$1:$H$301</definedName>
    <definedName name="_xlnm.Print_Titles" localSheetId="10">'10月'!$1:$3</definedName>
    <definedName name="_xlnm.Print_Titles" localSheetId="11">'11月'!$1:$3</definedName>
    <definedName name="_xlnm.Print_Titles" localSheetId="12">'12月'!$1:$3</definedName>
    <definedName name="_xlnm.Print_Titles" localSheetId="1">'1月'!$1:$3</definedName>
    <definedName name="_xlnm.Print_Titles" localSheetId="2">'2月'!$1:$3</definedName>
    <definedName name="_xlnm.Print_Titles" localSheetId="3">'3月'!$1:$3</definedName>
    <definedName name="_xlnm.Print_Titles" localSheetId="4">'4月'!$1:$3</definedName>
    <definedName name="_xlnm.Print_Titles" localSheetId="5">'5月'!$1:$3</definedName>
    <definedName name="_xlnm.Print_Titles" localSheetId="6">'6月'!$1:$3</definedName>
    <definedName name="_xlnm.Print_Titles" localSheetId="7">'7月'!$1:$3</definedName>
    <definedName name="_xlnm.Print_Titles" localSheetId="8">'8月'!$1:$3</definedName>
    <definedName name="_xlnm.Print_Titles" localSheetId="9">'9月'!$1:$3</definedName>
    <definedName name="公司名稱">'設定'!$D$2</definedName>
    <definedName name="年度">'設定'!$D$4</definedName>
    <definedName name="金額1">'1月'!$A$6:$A$301</definedName>
    <definedName name="金額10">'10月'!$A$6:$A$301</definedName>
    <definedName name="金額11">'11月'!$A$6:$A$301</definedName>
    <definedName name="金額12">'12月'!$A$6:$A$301</definedName>
    <definedName name="金額2">'2月'!$A$6:$A$301</definedName>
    <definedName name="金額3">'3月'!$A$6:$A$301</definedName>
    <definedName name="金額4">'4月'!$A$6:$A$301</definedName>
    <definedName name="金額5">'5月'!$A$6:$A$301</definedName>
    <definedName name="金額6">'6月'!$A$6:$A$301</definedName>
    <definedName name="金額7">'7月'!$A$6:$A$301</definedName>
    <definedName name="金額8">'8月'!$A$6:$A$301</definedName>
    <definedName name="金額9">'9月'!$A$6:$A$301</definedName>
    <definedName name="科目1">'1月'!$D$6:$D$301</definedName>
    <definedName name="科目10">'10月'!$D$6:$D$301</definedName>
    <definedName name="科目11">'11月'!$D$6:$D$301</definedName>
    <definedName name="科目12">'12月'!$D$6:$D$301</definedName>
    <definedName name="科目2">'2月'!$D$6:$D$301</definedName>
    <definedName name="科目3">'3月'!$D$6:$D$301</definedName>
    <definedName name="科目4">'4月'!$D$6:$D$301</definedName>
    <definedName name="科目5">'5月'!$D$6:$D$301</definedName>
    <definedName name="科目6">'6月'!$D$6:$D$301</definedName>
    <definedName name="科目7">'7月'!$D$6:$D$301</definedName>
    <definedName name="科目8">'8月'!$D$6:$D$301</definedName>
    <definedName name="科目9">'9月'!$D$6:$D$301</definedName>
    <definedName name="科目表">'設定'!$D$9:$D$84</definedName>
  </definedNames>
  <calcPr fullCalcOnLoad="1"/>
</workbook>
</file>

<file path=xl/sharedStrings.xml><?xml version="1.0" encoding="utf-8"?>
<sst xmlns="http://schemas.openxmlformats.org/spreadsheetml/2006/main" count="184" uniqueCount="102">
  <si>
    <t>日期</t>
  </si>
  <si>
    <t>日期</t>
  </si>
  <si>
    <t>科目</t>
  </si>
  <si>
    <t>收入</t>
  </si>
  <si>
    <t>支出</t>
  </si>
  <si>
    <t>餘額</t>
  </si>
  <si>
    <t>小高</t>
  </si>
  <si>
    <t>現金日記帳</t>
  </si>
  <si>
    <t>薪資支出</t>
  </si>
  <si>
    <t>水費</t>
  </si>
  <si>
    <t>電費</t>
  </si>
  <si>
    <t>電話費</t>
  </si>
  <si>
    <t>●支出</t>
  </si>
  <si>
    <t>摘　　　　要</t>
  </si>
  <si>
    <t>營業收入</t>
  </si>
  <si>
    <t>【承上期】</t>
  </si>
  <si>
    <t>利息收入</t>
  </si>
  <si>
    <t>租金支出</t>
  </si>
  <si>
    <t>文具用品</t>
  </si>
  <si>
    <t>差旅費</t>
  </si>
  <si>
    <t>運費</t>
  </si>
  <si>
    <t>修繕費</t>
  </si>
  <si>
    <t>廣告費</t>
  </si>
  <si>
    <t>保險費</t>
  </si>
  <si>
    <t>交際費</t>
  </si>
  <si>
    <t>捐贈</t>
  </si>
  <si>
    <t>稅捐</t>
  </si>
  <si>
    <t>伙食費</t>
  </si>
  <si>
    <t>職工福利</t>
  </si>
  <si>
    <t>佣金支出</t>
  </si>
  <si>
    <t>訓練費</t>
  </si>
  <si>
    <t>郵資費</t>
  </si>
  <si>
    <t>瓦斯費</t>
  </si>
  <si>
    <t>書報雜誌</t>
  </si>
  <si>
    <t>雜項購置</t>
  </si>
  <si>
    <t>出口費用</t>
  </si>
  <si>
    <t>罰款</t>
  </si>
  <si>
    <t>檢驗費</t>
  </si>
  <si>
    <t>交通費</t>
  </si>
  <si>
    <t>會費</t>
  </si>
  <si>
    <t>辦公用品</t>
  </si>
  <si>
    <t>包裝費</t>
  </si>
  <si>
    <t>勞務費</t>
  </si>
  <si>
    <t>加班費</t>
  </si>
  <si>
    <t>報關費</t>
  </si>
  <si>
    <t>進口運費</t>
  </si>
  <si>
    <t>出口結匯費</t>
  </si>
  <si>
    <t>碼頭工資</t>
  </si>
  <si>
    <t>服務費</t>
  </si>
  <si>
    <t>清潔費</t>
  </si>
  <si>
    <t>樣品費</t>
  </si>
  <si>
    <t>管理費</t>
  </si>
  <si>
    <t>規費</t>
  </si>
  <si>
    <t>獎金</t>
  </si>
  <si>
    <t>手續費</t>
  </si>
  <si>
    <t>汽油費</t>
  </si>
  <si>
    <t>其他雜費</t>
  </si>
  <si>
    <r>
      <t>公司名稱</t>
    </r>
    <r>
      <rPr>
        <b/>
        <sz val="12"/>
        <rFont val="Times New Roman"/>
        <family val="1"/>
      </rPr>
      <t>:</t>
    </r>
  </si>
  <si>
    <r>
      <t>年度</t>
    </r>
    <r>
      <rPr>
        <b/>
        <sz val="12"/>
        <rFont val="Times New Roman"/>
        <family val="1"/>
      </rPr>
      <t>:</t>
    </r>
  </si>
  <si>
    <r>
      <t>記錄人</t>
    </r>
    <r>
      <rPr>
        <b/>
        <sz val="12"/>
        <rFont val="Times New Roman"/>
        <family val="1"/>
      </rPr>
      <t>:</t>
    </r>
  </si>
  <si>
    <r>
      <t>科目表</t>
    </r>
    <r>
      <rPr>
        <b/>
        <sz val="12"/>
        <rFont val="Times New Roman"/>
        <family val="1"/>
      </rPr>
      <t>:</t>
    </r>
  </si>
  <si>
    <t>現金日記帳</t>
  </si>
  <si>
    <t>日期</t>
  </si>
  <si>
    <t>科目</t>
  </si>
  <si>
    <t>摘　　　　要</t>
  </si>
  <si>
    <t>收入</t>
  </si>
  <si>
    <t>支出</t>
  </si>
  <si>
    <t>餘額</t>
  </si>
  <si>
    <t>現金日記帳</t>
  </si>
  <si>
    <t>日期</t>
  </si>
  <si>
    <t>科目</t>
  </si>
  <si>
    <t>摘　　　　要</t>
  </si>
  <si>
    <t>收入</t>
  </si>
  <si>
    <t>支出</t>
  </si>
  <si>
    <t>餘額</t>
  </si>
  <si>
    <t>科目</t>
  </si>
  <si>
    <t>摘　　　　要</t>
  </si>
  <si>
    <t>支出</t>
  </si>
  <si>
    <t>○○公司</t>
  </si>
  <si>
    <t>●收入</t>
  </si>
  <si>
    <t>【承上期】</t>
  </si>
  <si>
    <t>股本投入</t>
  </si>
  <si>
    <t>銀行借款</t>
  </si>
  <si>
    <t>進貨</t>
  </si>
  <si>
    <t>進貨退出</t>
  </si>
  <si>
    <t>金額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</si>
  <si>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</si>
  <si>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</si>
  <si>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</si>
  <si>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</si>
  <si>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</si>
  <si>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</si>
  <si>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</si>
  <si>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</si>
  <si>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</si>
  <si>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</si>
  <si>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</si>
  <si>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</si>
  <si>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收入合計</t>
  </si>
  <si>
    <t>支出合計</t>
  </si>
  <si>
    <t>本月盈餘</t>
  </si>
  <si>
    <t>月底現金餘額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</si>
</sst>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mmm\-yyyy"/>
    <numFmt numFmtId="179" formatCode="#,##0_);[Red]\(#,##0\)\,\-"/>
    <numFmt numFmtId="180" formatCode="_-&quot;$&quot;* #,##0_-;\-&quot;$&quot;* #,##0_-;;_-@_-"/>
  </numFmts>
  <fonts count="9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ck"/>
      <top style="thin"/>
      <bottom style="thick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ck"/>
      <top style="thin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vertical="top"/>
    </xf>
    <xf numFmtId="177" fontId="0" fillId="0" borderId="5" xfId="15" applyNumberFormat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77" fontId="0" fillId="0" borderId="8" xfId="15" applyNumberFormat="1" applyBorder="1" applyAlignment="1">
      <alignment vertical="center"/>
    </xf>
    <xf numFmtId="177" fontId="4" fillId="3" borderId="6" xfId="15" applyNumberFormat="1" applyFont="1" applyFill="1" applyBorder="1" applyAlignment="1">
      <alignment vertical="center" shrinkToFit="1"/>
    </xf>
    <xf numFmtId="176" fontId="0" fillId="2" borderId="9" xfId="0" applyNumberFormat="1" applyFill="1" applyBorder="1" applyAlignment="1">
      <alignment horizontal="center" vertical="top" shrinkToFit="1"/>
    </xf>
    <xf numFmtId="176" fontId="0" fillId="2" borderId="10" xfId="0" applyNumberFormat="1" applyFill="1" applyBorder="1" applyAlignment="1">
      <alignment horizontal="center" vertical="top" shrinkToFit="1"/>
    </xf>
    <xf numFmtId="176" fontId="0" fillId="2" borderId="11" xfId="0" applyNumberFormat="1" applyFill="1" applyBorder="1" applyAlignment="1">
      <alignment horizontal="center" vertical="top" shrinkToFit="1"/>
    </xf>
    <xf numFmtId="0" fontId="0" fillId="2" borderId="7" xfId="0" applyFill="1" applyBorder="1" applyAlignment="1">
      <alignment vertical="top" wrapText="1"/>
    </xf>
    <xf numFmtId="177" fontId="0" fillId="2" borderId="7" xfId="15" applyNumberFormat="1" applyFill="1" applyBorder="1" applyAlignment="1">
      <alignment vertical="center"/>
    </xf>
    <xf numFmtId="0" fontId="0" fillId="2" borderId="4" xfId="0" applyFill="1" applyBorder="1" applyAlignment="1">
      <alignment vertical="top" wrapText="1"/>
    </xf>
    <xf numFmtId="177" fontId="0" fillId="2" borderId="4" xfId="15" applyNumberFormat="1" applyFill="1" applyBorder="1" applyAlignment="1">
      <alignment vertical="center"/>
    </xf>
    <xf numFmtId="0" fontId="0" fillId="2" borderId="6" xfId="0" applyFill="1" applyBorder="1" applyAlignment="1">
      <alignment vertical="top" wrapText="1"/>
    </xf>
    <xf numFmtId="177" fontId="0" fillId="2" borderId="6" xfId="15" applyNumberFormat="1" applyFill="1" applyBorder="1" applyAlignment="1">
      <alignment vertic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2" borderId="7" xfId="15" applyNumberFormat="1" applyFill="1" applyBorder="1" applyAlignment="1">
      <alignment vertical="center"/>
    </xf>
    <xf numFmtId="177" fontId="0" fillId="0" borderId="8" xfId="15" applyNumberFormat="1" applyBorder="1" applyAlignment="1">
      <alignment vertical="center"/>
    </xf>
    <xf numFmtId="177" fontId="0" fillId="2" borderId="4" xfId="15" applyNumberFormat="1" applyFill="1" applyBorder="1" applyAlignment="1">
      <alignment vertical="center"/>
    </xf>
    <xf numFmtId="177" fontId="0" fillId="0" borderId="5" xfId="15" applyNumberFormat="1" applyBorder="1" applyAlignment="1">
      <alignment vertical="center"/>
    </xf>
    <xf numFmtId="177" fontId="0" fillId="2" borderId="6" xfId="15" applyNumberFormat="1" applyFill="1" applyBorder="1" applyAlignment="1">
      <alignment vertical="center"/>
    </xf>
    <xf numFmtId="177" fontId="4" fillId="3" borderId="13" xfId="15" applyNumberFormat="1" applyFont="1" applyFill="1" applyBorder="1" applyAlignment="1">
      <alignment vertical="center" shrinkToFit="1"/>
    </xf>
    <xf numFmtId="177" fontId="0" fillId="0" borderId="0" xfId="0" applyNumberFormat="1" applyAlignment="1">
      <alignment/>
    </xf>
    <xf numFmtId="177" fontId="0" fillId="0" borderId="0" xfId="0" applyNumberFormat="1" applyAlignment="1">
      <alignment shrinkToFit="1"/>
    </xf>
    <xf numFmtId="177" fontId="0" fillId="0" borderId="4" xfId="0" applyNumberFormat="1" applyBorder="1" applyAlignment="1">
      <alignment shrinkToFit="1"/>
    </xf>
    <xf numFmtId="177" fontId="0" fillId="0" borderId="14" xfId="0" applyNumberFormat="1" applyBorder="1" applyAlignment="1">
      <alignment shrinkToFit="1"/>
    </xf>
    <xf numFmtId="177" fontId="0" fillId="0" borderId="15" xfId="0" applyNumberFormat="1" applyBorder="1" applyAlignment="1">
      <alignment shrinkToFit="1"/>
    </xf>
    <xf numFmtId="177" fontId="0" fillId="0" borderId="16" xfId="0" applyNumberFormat="1" applyBorder="1" applyAlignment="1">
      <alignment shrinkToFit="1"/>
    </xf>
    <xf numFmtId="177" fontId="6" fillId="0" borderId="17" xfId="0" applyNumberFormat="1" applyFont="1" applyBorder="1" applyAlignment="1">
      <alignment horizontal="center" shrinkToFit="1"/>
    </xf>
    <xf numFmtId="177" fontId="6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shrinkToFit="1"/>
    </xf>
    <xf numFmtId="177" fontId="0" fillId="0" borderId="20" xfId="0" applyNumberFormat="1" applyBorder="1" applyAlignment="1">
      <alignment shrinkToFit="1"/>
    </xf>
    <xf numFmtId="177" fontId="0" fillId="0" borderId="0" xfId="0" applyNumberFormat="1" applyBorder="1" applyAlignment="1">
      <alignment horizontal="center" shrinkToFit="1"/>
    </xf>
    <xf numFmtId="177" fontId="6" fillId="0" borderId="0" xfId="0" applyNumberFormat="1" applyFont="1" applyBorder="1" applyAlignment="1">
      <alignment horizontal="center" shrinkToFit="1"/>
    </xf>
    <xf numFmtId="177" fontId="0" fillId="0" borderId="0" xfId="0" applyNumberFormat="1" applyBorder="1" applyAlignment="1">
      <alignment shrinkToFit="1"/>
    </xf>
    <xf numFmtId="177" fontId="6" fillId="0" borderId="19" xfId="0" applyNumberFormat="1" applyFont="1" applyBorder="1" applyAlignment="1">
      <alignment horizontal="right" shrinkToFit="1"/>
    </xf>
    <xf numFmtId="177" fontId="6" fillId="0" borderId="20" xfId="0" applyNumberFormat="1" applyFont="1" applyBorder="1" applyAlignment="1">
      <alignment horizontal="right" shrinkToFit="1"/>
    </xf>
    <xf numFmtId="177" fontId="6" fillId="0" borderId="21" xfId="0" applyNumberFormat="1" applyFont="1" applyBorder="1" applyAlignment="1">
      <alignment horizontal="right" shrinkToFit="1"/>
    </xf>
    <xf numFmtId="177" fontId="6" fillId="0" borderId="22" xfId="0" applyNumberFormat="1" applyFont="1" applyBorder="1" applyAlignment="1">
      <alignment horizontal="right" shrinkToFit="1"/>
    </xf>
    <xf numFmtId="177" fontId="6" fillId="0" borderId="23" xfId="0" applyNumberFormat="1" applyFont="1" applyBorder="1" applyAlignment="1">
      <alignment horizontal="right" shrinkToFit="1"/>
    </xf>
    <xf numFmtId="177" fontId="6" fillId="0" borderId="24" xfId="0" applyNumberFormat="1" applyFont="1" applyBorder="1" applyAlignment="1">
      <alignment horizontal="right" shrinkToFit="1"/>
    </xf>
    <xf numFmtId="177" fontId="6" fillId="0" borderId="17" xfId="0" applyNumberFormat="1" applyFont="1" applyBorder="1" applyAlignment="1">
      <alignment horizontal="right" shrinkToFit="1"/>
    </xf>
    <xf numFmtId="177" fontId="6" fillId="0" borderId="18" xfId="0" applyNumberFormat="1" applyFont="1" applyBorder="1" applyAlignment="1">
      <alignment horizontal="right" shrinkToFit="1"/>
    </xf>
    <xf numFmtId="177" fontId="0" fillId="0" borderId="7" xfId="0" applyNumberFormat="1" applyBorder="1" applyAlignment="1">
      <alignment shrinkToFit="1"/>
    </xf>
    <xf numFmtId="177" fontId="0" fillId="0" borderId="25" xfId="0" applyNumberFormat="1" applyBorder="1" applyAlignment="1">
      <alignment shrinkToFit="1"/>
    </xf>
    <xf numFmtId="177" fontId="0" fillId="0" borderId="17" xfId="0" applyNumberFormat="1" applyBorder="1" applyAlignment="1">
      <alignment shrinkToFit="1"/>
    </xf>
    <xf numFmtId="177" fontId="0" fillId="0" borderId="18" xfId="0" applyNumberFormat="1" applyBorder="1" applyAlignment="1">
      <alignment shrinkToFit="1"/>
    </xf>
    <xf numFmtId="177" fontId="6" fillId="0" borderId="26" xfId="0" applyNumberFormat="1" applyFont="1" applyBorder="1" applyAlignment="1">
      <alignment horizontal="center" shrinkToFit="1"/>
    </xf>
    <xf numFmtId="177" fontId="0" fillId="0" borderId="27" xfId="0" applyNumberFormat="1" applyBorder="1" applyAlignment="1">
      <alignment shrinkToFit="1"/>
    </xf>
    <xf numFmtId="177" fontId="6" fillId="0" borderId="27" xfId="0" applyNumberFormat="1" applyFont="1" applyBorder="1" applyAlignment="1">
      <alignment horizontal="right" shrinkToFit="1"/>
    </xf>
    <xf numFmtId="177" fontId="6" fillId="0" borderId="28" xfId="0" applyNumberFormat="1" applyFont="1" applyBorder="1" applyAlignment="1">
      <alignment horizontal="right" shrinkToFit="1"/>
    </xf>
    <xf numFmtId="177" fontId="6" fillId="0" borderId="29" xfId="0" applyNumberFormat="1" applyFont="1" applyBorder="1" applyAlignment="1">
      <alignment horizontal="right" shrinkToFit="1"/>
    </xf>
    <xf numFmtId="177" fontId="6" fillId="0" borderId="26" xfId="0" applyNumberFormat="1" applyFont="1" applyBorder="1" applyAlignment="1">
      <alignment horizontal="right" shrinkToFit="1"/>
    </xf>
    <xf numFmtId="177" fontId="0" fillId="0" borderId="30" xfId="0" applyNumberFormat="1" applyBorder="1" applyAlignment="1">
      <alignment shrinkToFit="1"/>
    </xf>
    <xf numFmtId="177" fontId="0" fillId="0" borderId="31" xfId="0" applyNumberFormat="1" applyBorder="1" applyAlignment="1">
      <alignment shrinkToFit="1"/>
    </xf>
    <xf numFmtId="177" fontId="0" fillId="0" borderId="32" xfId="0" applyNumberFormat="1" applyBorder="1" applyAlignment="1">
      <alignment horizontal="center" shrinkToFit="1"/>
    </xf>
    <xf numFmtId="177" fontId="0" fillId="0" borderId="33" xfId="0" applyNumberFormat="1" applyBorder="1" applyAlignment="1">
      <alignment horizontal="center" shrinkToFit="1"/>
    </xf>
    <xf numFmtId="177" fontId="0" fillId="0" borderId="34" xfId="0" applyNumberFormat="1" applyBorder="1" applyAlignment="1">
      <alignment horizontal="center" shrinkToFit="1"/>
    </xf>
    <xf numFmtId="177" fontId="0" fillId="0" borderId="30" xfId="0" applyNumberFormat="1" applyBorder="1" applyAlignment="1">
      <alignment horizontal="center" shrinkToFit="1"/>
    </xf>
    <xf numFmtId="177" fontId="0" fillId="0" borderId="26" xfId="0" applyNumberFormat="1" applyBorder="1" applyAlignment="1">
      <alignment shrinkToFit="1"/>
    </xf>
    <xf numFmtId="177" fontId="0" fillId="0" borderId="35" xfId="0" applyNumberFormat="1" applyBorder="1" applyAlignment="1">
      <alignment shrinkToFit="1"/>
    </xf>
    <xf numFmtId="177" fontId="0" fillId="0" borderId="36" xfId="0" applyNumberFormat="1" applyBorder="1" applyAlignment="1">
      <alignment shrinkToFit="1"/>
    </xf>
    <xf numFmtId="177" fontId="0" fillId="0" borderId="37" xfId="0" applyNumberFormat="1" applyBorder="1" applyAlignment="1">
      <alignment shrinkToFit="1"/>
    </xf>
    <xf numFmtId="177" fontId="0" fillId="0" borderId="38" xfId="0" applyNumberFormat="1" applyBorder="1" applyAlignment="1">
      <alignment shrinkToFit="1"/>
    </xf>
    <xf numFmtId="177" fontId="0" fillId="0" borderId="39" xfId="0" applyNumberFormat="1" applyBorder="1" applyAlignment="1">
      <alignment shrinkToFit="1"/>
    </xf>
    <xf numFmtId="177" fontId="0" fillId="0" borderId="40" xfId="0" applyNumberFormat="1" applyBorder="1" applyAlignment="1">
      <alignment shrinkToFit="1"/>
    </xf>
    <xf numFmtId="177" fontId="6" fillId="2" borderId="7" xfId="15" applyNumberFormat="1" applyFont="1" applyFill="1" applyBorder="1" applyAlignment="1">
      <alignment vertical="center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0" fillId="3" borderId="45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77" fontId="8" fillId="0" borderId="46" xfId="0" applyNumberFormat="1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84"/>
  <sheetViews>
    <sheetView showGridLines="0" tabSelected="1" workbookViewId="0" topLeftCell="A2">
      <selection activeCell="D2" sqref="D2:F2"/>
    </sheetView>
  </sheetViews>
  <sheetFormatPr defaultColWidth="9.00390625" defaultRowHeight="16.5"/>
  <cols>
    <col min="1" max="1" width="2.625" style="0" customWidth="1"/>
    <col min="3" max="3" width="10.625" style="22" customWidth="1"/>
    <col min="4" max="4" width="16.25390625" style="0" customWidth="1"/>
  </cols>
  <sheetData>
    <row r="2" spans="3:6" ht="17.25" thickBot="1">
      <c r="C2" s="23" t="s">
        <v>57</v>
      </c>
      <c r="D2" s="75" t="s">
        <v>78</v>
      </c>
      <c r="E2" s="76"/>
      <c r="F2" s="77"/>
    </row>
    <row r="3" ht="9.75" customHeight="1" thickTop="1">
      <c r="C3" s="23"/>
    </row>
    <row r="4" spans="3:4" ht="17.25" thickBot="1">
      <c r="C4" s="23" t="s">
        <v>58</v>
      </c>
      <c r="D4" s="2">
        <v>98</v>
      </c>
    </row>
    <row r="5" ht="9.75" customHeight="1" thickTop="1">
      <c r="C5" s="23"/>
    </row>
    <row r="6" spans="3:4" ht="17.25" thickBot="1">
      <c r="C6" s="23" t="s">
        <v>59</v>
      </c>
      <c r="D6" s="2" t="s">
        <v>6</v>
      </c>
    </row>
    <row r="7" ht="17.25" thickTop="1">
      <c r="C7" s="23"/>
    </row>
    <row r="8" ht="16.5">
      <c r="C8" s="23" t="s">
        <v>60</v>
      </c>
    </row>
    <row r="9" ht="16.5">
      <c r="D9" s="20" t="s">
        <v>80</v>
      </c>
    </row>
    <row r="10" ht="16.5">
      <c r="D10" s="20" t="s">
        <v>79</v>
      </c>
    </row>
    <row r="11" ht="16.5">
      <c r="D11" s="21" t="s">
        <v>14</v>
      </c>
    </row>
    <row r="12" ht="16.5">
      <c r="D12" s="21" t="s">
        <v>81</v>
      </c>
    </row>
    <row r="13" ht="16.5">
      <c r="D13" s="21" t="s">
        <v>82</v>
      </c>
    </row>
    <row r="14" ht="16.5">
      <c r="D14" s="21" t="s">
        <v>16</v>
      </c>
    </row>
    <row r="15" ht="16.5">
      <c r="D15" s="21" t="s">
        <v>84</v>
      </c>
    </row>
    <row r="16" ht="16.5">
      <c r="D16" s="21"/>
    </row>
    <row r="17" ht="16.5">
      <c r="D17" s="21"/>
    </row>
    <row r="18" ht="16.5">
      <c r="D18" s="20" t="s">
        <v>12</v>
      </c>
    </row>
    <row r="19" ht="16.5">
      <c r="D19" s="21" t="s">
        <v>83</v>
      </c>
    </row>
    <row r="20" ht="16.5">
      <c r="D20" s="21" t="s">
        <v>8</v>
      </c>
    </row>
    <row r="21" ht="16.5">
      <c r="D21" s="21" t="s">
        <v>17</v>
      </c>
    </row>
    <row r="22" ht="16.5">
      <c r="D22" s="21" t="s">
        <v>18</v>
      </c>
    </row>
    <row r="23" ht="16.5">
      <c r="D23" s="21" t="s">
        <v>19</v>
      </c>
    </row>
    <row r="24" ht="16.5">
      <c r="D24" s="21" t="s">
        <v>20</v>
      </c>
    </row>
    <row r="25" ht="16.5">
      <c r="D25" s="21" t="s">
        <v>31</v>
      </c>
    </row>
    <row r="26" ht="16.5">
      <c r="D26" s="21" t="s">
        <v>21</v>
      </c>
    </row>
    <row r="27" ht="16.5">
      <c r="D27" s="21" t="s">
        <v>22</v>
      </c>
    </row>
    <row r="28" ht="16.5">
      <c r="D28" s="21" t="s">
        <v>9</v>
      </c>
    </row>
    <row r="29" ht="16.5">
      <c r="D29" s="21" t="s">
        <v>10</v>
      </c>
    </row>
    <row r="30" ht="16.5">
      <c r="D30" s="21" t="s">
        <v>32</v>
      </c>
    </row>
    <row r="31" ht="16.5">
      <c r="D31" s="21" t="s">
        <v>11</v>
      </c>
    </row>
    <row r="32" ht="16.5">
      <c r="D32" s="21" t="s">
        <v>23</v>
      </c>
    </row>
    <row r="33" ht="16.5">
      <c r="D33" s="21" t="s">
        <v>24</v>
      </c>
    </row>
    <row r="34" ht="16.5">
      <c r="D34" s="21" t="s">
        <v>25</v>
      </c>
    </row>
    <row r="35" ht="16.5">
      <c r="D35" s="21" t="s">
        <v>26</v>
      </c>
    </row>
    <row r="36" ht="16.5">
      <c r="D36" s="21" t="s">
        <v>27</v>
      </c>
    </row>
    <row r="37" ht="16.5">
      <c r="D37" s="21" t="s">
        <v>28</v>
      </c>
    </row>
    <row r="38" ht="16.5">
      <c r="D38" s="21" t="s">
        <v>29</v>
      </c>
    </row>
    <row r="39" ht="16.5">
      <c r="D39" s="21" t="s">
        <v>30</v>
      </c>
    </row>
    <row r="40" ht="16.5">
      <c r="D40" s="21" t="s">
        <v>53</v>
      </c>
    </row>
    <row r="41" ht="16.5">
      <c r="D41" s="21" t="s">
        <v>39</v>
      </c>
    </row>
    <row r="42" ht="16.5">
      <c r="D42" s="21" t="s">
        <v>33</v>
      </c>
    </row>
    <row r="43" ht="16.5">
      <c r="D43" s="21" t="s">
        <v>34</v>
      </c>
    </row>
    <row r="44" ht="16.5">
      <c r="D44" s="21" t="s">
        <v>35</v>
      </c>
    </row>
    <row r="45" ht="16.5">
      <c r="D45" s="21" t="s">
        <v>54</v>
      </c>
    </row>
    <row r="46" ht="16.5">
      <c r="D46" s="21" t="s">
        <v>36</v>
      </c>
    </row>
    <row r="47" ht="16.5">
      <c r="D47" s="21" t="s">
        <v>37</v>
      </c>
    </row>
    <row r="48" ht="16.5">
      <c r="D48" s="21" t="s">
        <v>38</v>
      </c>
    </row>
    <row r="49" ht="16.5">
      <c r="D49" s="21" t="s">
        <v>55</v>
      </c>
    </row>
    <row r="50" ht="16.5">
      <c r="D50" s="21" t="s">
        <v>40</v>
      </c>
    </row>
    <row r="51" ht="16.5">
      <c r="D51" s="21" t="s">
        <v>41</v>
      </c>
    </row>
    <row r="52" ht="16.5">
      <c r="D52" s="21" t="s">
        <v>42</v>
      </c>
    </row>
    <row r="53" ht="16.5">
      <c r="D53" s="21" t="s">
        <v>43</v>
      </c>
    </row>
    <row r="54" ht="16.5">
      <c r="D54" s="21" t="s">
        <v>44</v>
      </c>
    </row>
    <row r="55" ht="16.5">
      <c r="D55" s="21" t="s">
        <v>45</v>
      </c>
    </row>
    <row r="56" ht="16.5">
      <c r="D56" s="21" t="s">
        <v>46</v>
      </c>
    </row>
    <row r="57" ht="16.5">
      <c r="D57" s="21" t="s">
        <v>47</v>
      </c>
    </row>
    <row r="58" ht="16.5">
      <c r="D58" s="21" t="s">
        <v>48</v>
      </c>
    </row>
    <row r="59" ht="16.5">
      <c r="D59" s="21" t="s">
        <v>49</v>
      </c>
    </row>
    <row r="60" ht="16.5">
      <c r="D60" s="21" t="s">
        <v>50</v>
      </c>
    </row>
    <row r="61" ht="16.5">
      <c r="D61" s="21" t="s">
        <v>51</v>
      </c>
    </row>
    <row r="62" ht="16.5">
      <c r="D62" s="21" t="s">
        <v>52</v>
      </c>
    </row>
    <row r="63" ht="16.5">
      <c r="D63" s="21" t="s">
        <v>56</v>
      </c>
    </row>
    <row r="64" ht="16.5">
      <c r="D64" s="21"/>
    </row>
    <row r="65" ht="16.5">
      <c r="D65" s="21"/>
    </row>
    <row r="66" ht="16.5">
      <c r="D66" s="21"/>
    </row>
    <row r="67" ht="16.5">
      <c r="D67" s="21"/>
    </row>
    <row r="68" ht="16.5">
      <c r="D68" s="21"/>
    </row>
    <row r="69" ht="16.5">
      <c r="D69" s="21"/>
    </row>
    <row r="70" ht="16.5">
      <c r="D70" s="21"/>
    </row>
    <row r="71" ht="16.5">
      <c r="D71" s="21"/>
    </row>
    <row r="72" ht="16.5">
      <c r="D72" s="21"/>
    </row>
    <row r="73" ht="16.5">
      <c r="D73" s="21"/>
    </row>
    <row r="74" ht="16.5">
      <c r="D74" s="21"/>
    </row>
    <row r="75" ht="16.5">
      <c r="D75" s="21"/>
    </row>
    <row r="76" ht="16.5">
      <c r="D76" s="21"/>
    </row>
    <row r="77" ht="16.5">
      <c r="D77" s="21"/>
    </row>
    <row r="78" ht="16.5">
      <c r="D78" s="21"/>
    </row>
    <row r="79" ht="16.5">
      <c r="D79" s="21"/>
    </row>
    <row r="80" ht="16.5">
      <c r="D80" s="21"/>
    </row>
    <row r="81" ht="16.5">
      <c r="D81" s="21"/>
    </row>
    <row r="82" ht="16.5">
      <c r="D82" s="21"/>
    </row>
    <row r="83" ht="16.5">
      <c r="D83" s="21"/>
    </row>
    <row r="84" ht="17.25" thickBot="1">
      <c r="D84" s="1"/>
    </row>
    <row r="85" ht="17.25" thickTop="1"/>
  </sheetData>
  <mergeCells count="1">
    <mergeCell ref="D2:F2"/>
  </mergeCells>
  <printOptions horizontalCentered="1"/>
  <pageMargins left="0.7480314960629921" right="0.7480314960629921" top="0.5" bottom="0.26" header="0.25" footer="0.26"/>
  <pageSetup fitToHeight="1" fitToWidth="1" horizontalDpi="600" verticalDpi="600" orientation="portrait" paperSize="9" scale="60" r:id="rId2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9 月 "</f>
        <v>98 年 9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37865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10 月 "</f>
        <v>98 年 10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37895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7</v>
      </c>
      <c r="D2" s="81"/>
      <c r="E2" s="81"/>
      <c r="F2" s="81"/>
      <c r="G2" s="81"/>
      <c r="H2" s="81"/>
    </row>
    <row r="3" spans="3:8" ht="16.5">
      <c r="C3" s="82" t="str">
        <f>年度&amp;" 年 11 月 "</f>
        <v>98 年 11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0</v>
      </c>
      <c r="D4" s="78" t="s">
        <v>75</v>
      </c>
      <c r="E4" s="78" t="s">
        <v>76</v>
      </c>
      <c r="F4" s="3" t="s">
        <v>3</v>
      </c>
      <c r="G4" s="3" t="s">
        <v>77</v>
      </c>
      <c r="H4" s="4" t="s">
        <v>5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37926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12 月 "</f>
        <v>98 年 12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37956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4"/>
  <sheetViews>
    <sheetView showGridLines="0" showZeros="0" workbookViewId="0" topLeftCell="A1">
      <selection activeCell="C3" sqref="C3"/>
    </sheetView>
  </sheetViews>
  <sheetFormatPr defaultColWidth="9.00390625" defaultRowHeight="16.5"/>
  <cols>
    <col min="1" max="1" width="2.625" style="31" customWidth="1"/>
    <col min="2" max="2" width="11.625" style="31" bestFit="1" customWidth="1"/>
    <col min="3" max="14" width="10.625" style="31" customWidth="1"/>
    <col min="15" max="16384" width="9.00390625" style="31" customWidth="1"/>
  </cols>
  <sheetData>
    <row r="1" spans="2:14" ht="21.75" thickBot="1">
      <c r="B1" s="85" t="str">
        <f>公司名稱&amp;"    "&amp;年度&amp;"年度  現金分析表"</f>
        <v>○○公司    98年度  現金分析表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2:14" ht="17.25" thickBot="1">
      <c r="B2" s="61"/>
      <c r="C2" s="55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6" t="s">
        <v>91</v>
      </c>
      <c r="I2" s="36" t="s">
        <v>92</v>
      </c>
      <c r="J2" s="36" t="s">
        <v>93</v>
      </c>
      <c r="K2" s="36" t="s">
        <v>94</v>
      </c>
      <c r="L2" s="36" t="s">
        <v>95</v>
      </c>
      <c r="M2" s="36" t="s">
        <v>96</v>
      </c>
      <c r="N2" s="37" t="s">
        <v>97</v>
      </c>
    </row>
    <row r="3" spans="2:14" ht="17.25" thickBot="1">
      <c r="B3" s="62" t="s">
        <v>15</v>
      </c>
      <c r="C3" s="56">
        <f>SUMIF(科目1,$B3,金額1)</f>
        <v>0</v>
      </c>
      <c r="D3" s="38">
        <f>SUMIF(科目2,$B3,金額2)</f>
        <v>0</v>
      </c>
      <c r="E3" s="38">
        <f>SUMIF(科目3,$B3,金額3)</f>
        <v>0</v>
      </c>
      <c r="F3" s="38">
        <f>SUMIF(科目4,$B3,金額4)</f>
        <v>0</v>
      </c>
      <c r="G3" s="38">
        <f>SUMIF(科目5,$B3,金額5)</f>
        <v>0</v>
      </c>
      <c r="H3" s="38">
        <f>SUMIF(科目6,$B3,金額6)</f>
        <v>0</v>
      </c>
      <c r="I3" s="38">
        <f>SUMIF(科目7,$B3,金額7)</f>
        <v>0</v>
      </c>
      <c r="J3" s="38">
        <f>SUMIF(科目8,$B3,金額8)</f>
        <v>0</v>
      </c>
      <c r="K3" s="38">
        <f>SUMIF(科目9,$B3,金額9)</f>
        <v>0</v>
      </c>
      <c r="L3" s="38">
        <f>SUMIF(科目10,$B3,金額10)</f>
        <v>0</v>
      </c>
      <c r="M3" s="38">
        <f>SUMIF(科目11,$B3,金額11)</f>
        <v>0</v>
      </c>
      <c r="N3" s="39">
        <f>SUMIF(科目12,$B3,金額12)</f>
        <v>0</v>
      </c>
    </row>
    <row r="4" spans="2:14" ht="16.5">
      <c r="B4" s="63" t="s">
        <v>98</v>
      </c>
      <c r="C4" s="57">
        <f>'1月'!$F5-C3</f>
        <v>0</v>
      </c>
      <c r="D4" s="43">
        <f>'2月'!$F5-D3</f>
        <v>0</v>
      </c>
      <c r="E4" s="43">
        <f>'3月'!$F5-E3</f>
        <v>0</v>
      </c>
      <c r="F4" s="43">
        <f>'4月'!$F5-F3</f>
        <v>0</v>
      </c>
      <c r="G4" s="43">
        <f>'5月'!$F5-G3</f>
        <v>0</v>
      </c>
      <c r="H4" s="43">
        <f>'6月'!$F5-H3</f>
        <v>0</v>
      </c>
      <c r="I4" s="43">
        <f>'7月'!$F5-I3</f>
        <v>0</v>
      </c>
      <c r="J4" s="43">
        <f>'8月'!$F5-J3</f>
        <v>0</v>
      </c>
      <c r="K4" s="43">
        <f>'9月'!$F5-K3</f>
        <v>0</v>
      </c>
      <c r="L4" s="43">
        <f>'10月'!$F5-L3</f>
        <v>0</v>
      </c>
      <c r="M4" s="43">
        <f>'11月'!$F5-M3</f>
        <v>0</v>
      </c>
      <c r="N4" s="44">
        <f>'12月'!$F5-N3</f>
        <v>0</v>
      </c>
    </row>
    <row r="5" spans="2:14" ht="17.25" thickBot="1">
      <c r="B5" s="64" t="s">
        <v>99</v>
      </c>
      <c r="C5" s="58">
        <f>'1月'!$G5</f>
        <v>0</v>
      </c>
      <c r="D5" s="45">
        <f>'2月'!$G5</f>
        <v>0</v>
      </c>
      <c r="E5" s="45">
        <f>'3月'!$G5</f>
        <v>0</v>
      </c>
      <c r="F5" s="45">
        <f>'4月'!$G5</f>
        <v>0</v>
      </c>
      <c r="G5" s="45">
        <f>'5月'!$G5</f>
        <v>0</v>
      </c>
      <c r="H5" s="45">
        <f>'6月'!$G5</f>
        <v>0</v>
      </c>
      <c r="I5" s="45">
        <f>'7月'!$G5</f>
        <v>0</v>
      </c>
      <c r="J5" s="45">
        <f>'8月'!$G5</f>
        <v>0</v>
      </c>
      <c r="K5" s="45">
        <f>'9月'!$G5</f>
        <v>0</v>
      </c>
      <c r="L5" s="45">
        <f>'10月'!$G5</f>
        <v>0</v>
      </c>
      <c r="M5" s="45">
        <f>'11月'!$G5</f>
        <v>0</v>
      </c>
      <c r="N5" s="46">
        <f>'12月'!$G5</f>
        <v>0</v>
      </c>
    </row>
    <row r="6" spans="2:14" ht="18" thickBot="1" thickTop="1">
      <c r="B6" s="65" t="s">
        <v>100</v>
      </c>
      <c r="C6" s="59">
        <f>C4-C5</f>
        <v>0</v>
      </c>
      <c r="D6" s="47">
        <f aca="true" t="shared" si="0" ref="D6:N6">D4-D5</f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8">
        <f t="shared" si="0"/>
        <v>0</v>
      </c>
    </row>
    <row r="7" spans="2:14" ht="17.25" thickBot="1">
      <c r="B7" s="66" t="s">
        <v>101</v>
      </c>
      <c r="C7" s="60">
        <f>'1月'!$H5</f>
        <v>0</v>
      </c>
      <c r="D7" s="49">
        <f>'2月'!$H5</f>
        <v>0</v>
      </c>
      <c r="E7" s="49">
        <f>'3月'!$H5</f>
        <v>0</v>
      </c>
      <c r="F7" s="49">
        <f>'4月'!$H5</f>
        <v>0</v>
      </c>
      <c r="G7" s="49">
        <f>'5月'!$H5</f>
        <v>0</v>
      </c>
      <c r="H7" s="49">
        <f>'6月'!$H5</f>
        <v>0</v>
      </c>
      <c r="I7" s="49">
        <f>'7月'!$H5</f>
        <v>0</v>
      </c>
      <c r="J7" s="49">
        <f>'8月'!$H5</f>
        <v>0</v>
      </c>
      <c r="K7" s="49">
        <f>'9月'!$H5</f>
        <v>0</v>
      </c>
      <c r="L7" s="49">
        <f>'10月'!$H5</f>
        <v>0</v>
      </c>
      <c r="M7" s="49">
        <f>'11月'!$H5</f>
        <v>0</v>
      </c>
      <c r="N7" s="50">
        <f>'12月'!$H5</f>
        <v>0</v>
      </c>
    </row>
    <row r="8" spans="2:14" s="42" customFormat="1" ht="17.25" thickBo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4" ht="17.25" thickBot="1">
      <c r="B9" s="61" t="str">
        <f>'設定'!D9</f>
        <v>【承上期】</v>
      </c>
      <c r="C9" s="67">
        <f>SUMIF(科目1,$B9,金額1)</f>
        <v>0</v>
      </c>
      <c r="D9" s="53">
        <f>SUMIF(科目2,$B9,金額2)</f>
        <v>0</v>
      </c>
      <c r="E9" s="53">
        <f>SUMIF(科目3,$B9,金額3)</f>
        <v>0</v>
      </c>
      <c r="F9" s="53">
        <f>SUMIF(科目4,$B9,金額4)</f>
        <v>0</v>
      </c>
      <c r="G9" s="53">
        <f>SUMIF(科目5,$B9,金額5)</f>
        <v>0</v>
      </c>
      <c r="H9" s="53">
        <f>SUMIF(科目6,$B9,金額6)</f>
        <v>0</v>
      </c>
      <c r="I9" s="53">
        <f>SUMIF(科目7,$B9,金額7)</f>
        <v>0</v>
      </c>
      <c r="J9" s="53">
        <f>SUMIF(科目8,$B9,金額8)</f>
        <v>0</v>
      </c>
      <c r="K9" s="53">
        <f>SUMIF(科目9,$B9,金額9)</f>
        <v>0</v>
      </c>
      <c r="L9" s="53">
        <f>SUMIF(科目10,$B9,金額10)</f>
        <v>0</v>
      </c>
      <c r="M9" s="53">
        <f>SUMIF(科目11,$B9,金額11)</f>
        <v>0</v>
      </c>
      <c r="N9" s="54">
        <f>SUMIF(科目12,$B9,金額12)</f>
        <v>0</v>
      </c>
    </row>
    <row r="10" spans="2:14" ht="16.5">
      <c r="B10" s="71" t="str">
        <f>'設定'!D10</f>
        <v>●收入</v>
      </c>
      <c r="C10" s="68">
        <f aca="true" t="shared" si="1" ref="C10:C73">SUMIF(科目1,$B10,金額1)</f>
        <v>0</v>
      </c>
      <c r="D10" s="51">
        <f aca="true" t="shared" si="2" ref="D10:D73">SUMIF(科目2,$B10,金額2)</f>
        <v>0</v>
      </c>
      <c r="E10" s="51">
        <f aca="true" t="shared" si="3" ref="E10:E73">SUMIF(科目3,$B10,金額3)</f>
        <v>0</v>
      </c>
      <c r="F10" s="51">
        <f aca="true" t="shared" si="4" ref="F10:F73">SUMIF(科目4,$B10,金額4)</f>
        <v>0</v>
      </c>
      <c r="G10" s="51">
        <f aca="true" t="shared" si="5" ref="G10:G73">SUMIF(科目5,$B10,金額5)</f>
        <v>0</v>
      </c>
      <c r="H10" s="51">
        <f aca="true" t="shared" si="6" ref="H10:H73">SUMIF(科目6,$B10,金額6)</f>
        <v>0</v>
      </c>
      <c r="I10" s="51">
        <f aca="true" t="shared" si="7" ref="I10:I73">SUMIF(科目7,$B10,金額7)</f>
        <v>0</v>
      </c>
      <c r="J10" s="51">
        <f aca="true" t="shared" si="8" ref="J10:J73">SUMIF(科目8,$B10,金額8)</f>
        <v>0</v>
      </c>
      <c r="K10" s="51">
        <f aca="true" t="shared" si="9" ref="K10:K73">SUMIF(科目9,$B10,金額9)</f>
        <v>0</v>
      </c>
      <c r="L10" s="51">
        <f aca="true" t="shared" si="10" ref="L10:L73">SUMIF(科目10,$B10,金額10)</f>
        <v>0</v>
      </c>
      <c r="M10" s="51">
        <f aca="true" t="shared" si="11" ref="M10:M73">SUMIF(科目11,$B10,金額11)</f>
        <v>0</v>
      </c>
      <c r="N10" s="52">
        <f aca="true" t="shared" si="12" ref="N10:N73">SUMIF(科目12,$B10,金額12)</f>
        <v>0</v>
      </c>
    </row>
    <row r="11" spans="2:14" ht="16.5">
      <c r="B11" s="72" t="str">
        <f>'設定'!D11</f>
        <v>營業收入</v>
      </c>
      <c r="C11" s="69">
        <f t="shared" si="1"/>
        <v>0</v>
      </c>
      <c r="D11" s="32">
        <f t="shared" si="2"/>
        <v>0</v>
      </c>
      <c r="E11" s="32">
        <f t="shared" si="3"/>
        <v>0</v>
      </c>
      <c r="F11" s="32">
        <f t="shared" si="4"/>
        <v>0</v>
      </c>
      <c r="G11" s="32">
        <f t="shared" si="5"/>
        <v>0</v>
      </c>
      <c r="H11" s="32">
        <f t="shared" si="6"/>
        <v>0</v>
      </c>
      <c r="I11" s="32">
        <f t="shared" si="7"/>
        <v>0</v>
      </c>
      <c r="J11" s="32">
        <f t="shared" si="8"/>
        <v>0</v>
      </c>
      <c r="K11" s="32">
        <f t="shared" si="9"/>
        <v>0</v>
      </c>
      <c r="L11" s="32">
        <f t="shared" si="10"/>
        <v>0</v>
      </c>
      <c r="M11" s="32">
        <f t="shared" si="11"/>
        <v>0</v>
      </c>
      <c r="N11" s="33">
        <f t="shared" si="12"/>
        <v>0</v>
      </c>
    </row>
    <row r="12" spans="2:14" ht="16.5">
      <c r="B12" s="72" t="str">
        <f>'設定'!D12</f>
        <v>股本投入</v>
      </c>
      <c r="C12" s="69">
        <f t="shared" si="1"/>
        <v>0</v>
      </c>
      <c r="D12" s="32">
        <f t="shared" si="2"/>
        <v>0</v>
      </c>
      <c r="E12" s="32">
        <f t="shared" si="3"/>
        <v>0</v>
      </c>
      <c r="F12" s="32">
        <f t="shared" si="4"/>
        <v>0</v>
      </c>
      <c r="G12" s="32">
        <f t="shared" si="5"/>
        <v>0</v>
      </c>
      <c r="H12" s="32">
        <f t="shared" si="6"/>
        <v>0</v>
      </c>
      <c r="I12" s="32">
        <f t="shared" si="7"/>
        <v>0</v>
      </c>
      <c r="J12" s="32">
        <f t="shared" si="8"/>
        <v>0</v>
      </c>
      <c r="K12" s="32">
        <f t="shared" si="9"/>
        <v>0</v>
      </c>
      <c r="L12" s="32">
        <f t="shared" si="10"/>
        <v>0</v>
      </c>
      <c r="M12" s="32">
        <f t="shared" si="11"/>
        <v>0</v>
      </c>
      <c r="N12" s="33">
        <f t="shared" si="12"/>
        <v>0</v>
      </c>
    </row>
    <row r="13" spans="2:14" ht="16.5">
      <c r="B13" s="72" t="str">
        <f>'設定'!D13</f>
        <v>銀行借款</v>
      </c>
      <c r="C13" s="69">
        <f t="shared" si="1"/>
        <v>0</v>
      </c>
      <c r="D13" s="32">
        <f t="shared" si="2"/>
        <v>0</v>
      </c>
      <c r="E13" s="32">
        <f t="shared" si="3"/>
        <v>0</v>
      </c>
      <c r="F13" s="32">
        <f t="shared" si="4"/>
        <v>0</v>
      </c>
      <c r="G13" s="32">
        <f t="shared" si="5"/>
        <v>0</v>
      </c>
      <c r="H13" s="32">
        <f t="shared" si="6"/>
        <v>0</v>
      </c>
      <c r="I13" s="32">
        <f t="shared" si="7"/>
        <v>0</v>
      </c>
      <c r="J13" s="32">
        <f t="shared" si="8"/>
        <v>0</v>
      </c>
      <c r="K13" s="32">
        <f t="shared" si="9"/>
        <v>0</v>
      </c>
      <c r="L13" s="32">
        <f t="shared" si="10"/>
        <v>0</v>
      </c>
      <c r="M13" s="32">
        <f t="shared" si="11"/>
        <v>0</v>
      </c>
      <c r="N13" s="33">
        <f t="shared" si="12"/>
        <v>0</v>
      </c>
    </row>
    <row r="14" spans="2:14" ht="16.5">
      <c r="B14" s="72" t="str">
        <f>'設定'!D14</f>
        <v>利息收入</v>
      </c>
      <c r="C14" s="69">
        <f t="shared" si="1"/>
        <v>0</v>
      </c>
      <c r="D14" s="32">
        <f t="shared" si="2"/>
        <v>0</v>
      </c>
      <c r="E14" s="32">
        <f t="shared" si="3"/>
        <v>0</v>
      </c>
      <c r="F14" s="32">
        <f t="shared" si="4"/>
        <v>0</v>
      </c>
      <c r="G14" s="32">
        <f t="shared" si="5"/>
        <v>0</v>
      </c>
      <c r="H14" s="32">
        <f t="shared" si="6"/>
        <v>0</v>
      </c>
      <c r="I14" s="32">
        <f t="shared" si="7"/>
        <v>0</v>
      </c>
      <c r="J14" s="32">
        <f t="shared" si="8"/>
        <v>0</v>
      </c>
      <c r="K14" s="32">
        <f t="shared" si="9"/>
        <v>0</v>
      </c>
      <c r="L14" s="32">
        <f t="shared" si="10"/>
        <v>0</v>
      </c>
      <c r="M14" s="32">
        <f t="shared" si="11"/>
        <v>0</v>
      </c>
      <c r="N14" s="33">
        <f t="shared" si="12"/>
        <v>0</v>
      </c>
    </row>
    <row r="15" spans="2:14" ht="16.5">
      <c r="B15" s="72" t="str">
        <f>'設定'!D15</f>
        <v>進貨退出</v>
      </c>
      <c r="C15" s="69">
        <f t="shared" si="1"/>
        <v>0</v>
      </c>
      <c r="D15" s="32">
        <f t="shared" si="2"/>
        <v>0</v>
      </c>
      <c r="E15" s="32">
        <f t="shared" si="3"/>
        <v>0</v>
      </c>
      <c r="F15" s="32">
        <f t="shared" si="4"/>
        <v>0</v>
      </c>
      <c r="G15" s="32">
        <f t="shared" si="5"/>
        <v>0</v>
      </c>
      <c r="H15" s="32">
        <f t="shared" si="6"/>
        <v>0</v>
      </c>
      <c r="I15" s="32">
        <f t="shared" si="7"/>
        <v>0</v>
      </c>
      <c r="J15" s="32">
        <f t="shared" si="8"/>
        <v>0</v>
      </c>
      <c r="K15" s="32">
        <f t="shared" si="9"/>
        <v>0</v>
      </c>
      <c r="L15" s="32">
        <f t="shared" si="10"/>
        <v>0</v>
      </c>
      <c r="M15" s="32">
        <f t="shared" si="11"/>
        <v>0</v>
      </c>
      <c r="N15" s="33">
        <f t="shared" si="12"/>
        <v>0</v>
      </c>
    </row>
    <row r="16" spans="2:14" ht="16.5">
      <c r="B16" s="72">
        <f>'設定'!D16</f>
        <v>0</v>
      </c>
      <c r="C16" s="69">
        <f t="shared" si="1"/>
        <v>0</v>
      </c>
      <c r="D16" s="32">
        <f t="shared" si="2"/>
        <v>0</v>
      </c>
      <c r="E16" s="32">
        <f t="shared" si="3"/>
        <v>0</v>
      </c>
      <c r="F16" s="32">
        <f t="shared" si="4"/>
        <v>0</v>
      </c>
      <c r="G16" s="32">
        <f t="shared" si="5"/>
        <v>0</v>
      </c>
      <c r="H16" s="32">
        <f t="shared" si="6"/>
        <v>0</v>
      </c>
      <c r="I16" s="32">
        <f t="shared" si="7"/>
        <v>0</v>
      </c>
      <c r="J16" s="32">
        <f t="shared" si="8"/>
        <v>0</v>
      </c>
      <c r="K16" s="32">
        <f t="shared" si="9"/>
        <v>0</v>
      </c>
      <c r="L16" s="32">
        <f t="shared" si="10"/>
        <v>0</v>
      </c>
      <c r="M16" s="32">
        <f t="shared" si="11"/>
        <v>0</v>
      </c>
      <c r="N16" s="33">
        <f t="shared" si="12"/>
        <v>0</v>
      </c>
    </row>
    <row r="17" spans="2:14" ht="16.5">
      <c r="B17" s="72">
        <f>'設定'!D17</f>
        <v>0</v>
      </c>
      <c r="C17" s="69">
        <f t="shared" si="1"/>
        <v>0</v>
      </c>
      <c r="D17" s="32">
        <f t="shared" si="2"/>
        <v>0</v>
      </c>
      <c r="E17" s="32">
        <f t="shared" si="3"/>
        <v>0</v>
      </c>
      <c r="F17" s="32">
        <f t="shared" si="4"/>
        <v>0</v>
      </c>
      <c r="G17" s="32">
        <f t="shared" si="5"/>
        <v>0</v>
      </c>
      <c r="H17" s="32">
        <f t="shared" si="6"/>
        <v>0</v>
      </c>
      <c r="I17" s="32">
        <f t="shared" si="7"/>
        <v>0</v>
      </c>
      <c r="J17" s="32">
        <f t="shared" si="8"/>
        <v>0</v>
      </c>
      <c r="K17" s="32">
        <f t="shared" si="9"/>
        <v>0</v>
      </c>
      <c r="L17" s="32">
        <f t="shared" si="10"/>
        <v>0</v>
      </c>
      <c r="M17" s="32">
        <f t="shared" si="11"/>
        <v>0</v>
      </c>
      <c r="N17" s="33">
        <f t="shared" si="12"/>
        <v>0</v>
      </c>
    </row>
    <row r="18" spans="2:14" ht="16.5">
      <c r="B18" s="72" t="str">
        <f>'設定'!D18</f>
        <v>●支出</v>
      </c>
      <c r="C18" s="69">
        <f t="shared" si="1"/>
        <v>0</v>
      </c>
      <c r="D18" s="32">
        <f t="shared" si="2"/>
        <v>0</v>
      </c>
      <c r="E18" s="32">
        <f t="shared" si="3"/>
        <v>0</v>
      </c>
      <c r="F18" s="32">
        <f t="shared" si="4"/>
        <v>0</v>
      </c>
      <c r="G18" s="32">
        <f t="shared" si="5"/>
        <v>0</v>
      </c>
      <c r="H18" s="32">
        <f t="shared" si="6"/>
        <v>0</v>
      </c>
      <c r="I18" s="32">
        <f t="shared" si="7"/>
        <v>0</v>
      </c>
      <c r="J18" s="32">
        <f t="shared" si="8"/>
        <v>0</v>
      </c>
      <c r="K18" s="32">
        <f t="shared" si="9"/>
        <v>0</v>
      </c>
      <c r="L18" s="32">
        <f t="shared" si="10"/>
        <v>0</v>
      </c>
      <c r="M18" s="32">
        <f t="shared" si="11"/>
        <v>0</v>
      </c>
      <c r="N18" s="33">
        <f t="shared" si="12"/>
        <v>0</v>
      </c>
    </row>
    <row r="19" spans="2:14" ht="16.5">
      <c r="B19" s="72" t="str">
        <f>'設定'!D19</f>
        <v>進貨</v>
      </c>
      <c r="C19" s="69">
        <f t="shared" si="1"/>
        <v>0</v>
      </c>
      <c r="D19" s="32">
        <f t="shared" si="2"/>
        <v>0</v>
      </c>
      <c r="E19" s="32">
        <f t="shared" si="3"/>
        <v>0</v>
      </c>
      <c r="F19" s="32">
        <f t="shared" si="4"/>
        <v>0</v>
      </c>
      <c r="G19" s="32">
        <f t="shared" si="5"/>
        <v>0</v>
      </c>
      <c r="H19" s="32">
        <f t="shared" si="6"/>
        <v>0</v>
      </c>
      <c r="I19" s="32">
        <f t="shared" si="7"/>
        <v>0</v>
      </c>
      <c r="J19" s="32">
        <f t="shared" si="8"/>
        <v>0</v>
      </c>
      <c r="K19" s="32">
        <f t="shared" si="9"/>
        <v>0</v>
      </c>
      <c r="L19" s="32">
        <f t="shared" si="10"/>
        <v>0</v>
      </c>
      <c r="M19" s="32">
        <f t="shared" si="11"/>
        <v>0</v>
      </c>
      <c r="N19" s="33">
        <f t="shared" si="12"/>
        <v>0</v>
      </c>
    </row>
    <row r="20" spans="2:14" ht="16.5">
      <c r="B20" s="72" t="str">
        <f>'設定'!D20</f>
        <v>薪資支出</v>
      </c>
      <c r="C20" s="69">
        <f t="shared" si="1"/>
        <v>0</v>
      </c>
      <c r="D20" s="32">
        <f t="shared" si="2"/>
        <v>0</v>
      </c>
      <c r="E20" s="32">
        <f t="shared" si="3"/>
        <v>0</v>
      </c>
      <c r="F20" s="32">
        <f t="shared" si="4"/>
        <v>0</v>
      </c>
      <c r="G20" s="32">
        <f t="shared" si="5"/>
        <v>0</v>
      </c>
      <c r="H20" s="32">
        <f t="shared" si="6"/>
        <v>0</v>
      </c>
      <c r="I20" s="32">
        <f t="shared" si="7"/>
        <v>0</v>
      </c>
      <c r="J20" s="32">
        <f t="shared" si="8"/>
        <v>0</v>
      </c>
      <c r="K20" s="32">
        <f t="shared" si="9"/>
        <v>0</v>
      </c>
      <c r="L20" s="32">
        <f t="shared" si="10"/>
        <v>0</v>
      </c>
      <c r="M20" s="32">
        <f t="shared" si="11"/>
        <v>0</v>
      </c>
      <c r="N20" s="33">
        <f t="shared" si="12"/>
        <v>0</v>
      </c>
    </row>
    <row r="21" spans="2:14" ht="16.5">
      <c r="B21" s="72" t="str">
        <f>'設定'!D21</f>
        <v>租金支出</v>
      </c>
      <c r="C21" s="69">
        <f t="shared" si="1"/>
        <v>0</v>
      </c>
      <c r="D21" s="32">
        <f t="shared" si="2"/>
        <v>0</v>
      </c>
      <c r="E21" s="32">
        <f t="shared" si="3"/>
        <v>0</v>
      </c>
      <c r="F21" s="32">
        <f t="shared" si="4"/>
        <v>0</v>
      </c>
      <c r="G21" s="32">
        <f t="shared" si="5"/>
        <v>0</v>
      </c>
      <c r="H21" s="32">
        <f t="shared" si="6"/>
        <v>0</v>
      </c>
      <c r="I21" s="32">
        <f t="shared" si="7"/>
        <v>0</v>
      </c>
      <c r="J21" s="32">
        <f t="shared" si="8"/>
        <v>0</v>
      </c>
      <c r="K21" s="32">
        <f t="shared" si="9"/>
        <v>0</v>
      </c>
      <c r="L21" s="32">
        <f t="shared" si="10"/>
        <v>0</v>
      </c>
      <c r="M21" s="32">
        <f t="shared" si="11"/>
        <v>0</v>
      </c>
      <c r="N21" s="33">
        <f t="shared" si="12"/>
        <v>0</v>
      </c>
    </row>
    <row r="22" spans="2:14" ht="16.5">
      <c r="B22" s="72" t="str">
        <f>'設定'!D22</f>
        <v>文具用品</v>
      </c>
      <c r="C22" s="69">
        <f t="shared" si="1"/>
        <v>0</v>
      </c>
      <c r="D22" s="32">
        <f t="shared" si="2"/>
        <v>0</v>
      </c>
      <c r="E22" s="32">
        <f t="shared" si="3"/>
        <v>0</v>
      </c>
      <c r="F22" s="32">
        <f t="shared" si="4"/>
        <v>0</v>
      </c>
      <c r="G22" s="32">
        <f t="shared" si="5"/>
        <v>0</v>
      </c>
      <c r="H22" s="32">
        <f t="shared" si="6"/>
        <v>0</v>
      </c>
      <c r="I22" s="32">
        <f t="shared" si="7"/>
        <v>0</v>
      </c>
      <c r="J22" s="32">
        <f t="shared" si="8"/>
        <v>0</v>
      </c>
      <c r="K22" s="32">
        <f t="shared" si="9"/>
        <v>0</v>
      </c>
      <c r="L22" s="32">
        <f t="shared" si="10"/>
        <v>0</v>
      </c>
      <c r="M22" s="32">
        <f t="shared" si="11"/>
        <v>0</v>
      </c>
      <c r="N22" s="33">
        <f t="shared" si="12"/>
        <v>0</v>
      </c>
    </row>
    <row r="23" spans="2:14" ht="16.5">
      <c r="B23" s="72" t="str">
        <f>'設定'!D23</f>
        <v>差旅費</v>
      </c>
      <c r="C23" s="69">
        <f t="shared" si="1"/>
        <v>0</v>
      </c>
      <c r="D23" s="32">
        <f t="shared" si="2"/>
        <v>0</v>
      </c>
      <c r="E23" s="32">
        <f t="shared" si="3"/>
        <v>0</v>
      </c>
      <c r="F23" s="32">
        <f t="shared" si="4"/>
        <v>0</v>
      </c>
      <c r="G23" s="32">
        <f t="shared" si="5"/>
        <v>0</v>
      </c>
      <c r="H23" s="32">
        <f t="shared" si="6"/>
        <v>0</v>
      </c>
      <c r="I23" s="32">
        <f t="shared" si="7"/>
        <v>0</v>
      </c>
      <c r="J23" s="32">
        <f t="shared" si="8"/>
        <v>0</v>
      </c>
      <c r="K23" s="32">
        <f t="shared" si="9"/>
        <v>0</v>
      </c>
      <c r="L23" s="32">
        <f t="shared" si="10"/>
        <v>0</v>
      </c>
      <c r="M23" s="32">
        <f t="shared" si="11"/>
        <v>0</v>
      </c>
      <c r="N23" s="33">
        <f t="shared" si="12"/>
        <v>0</v>
      </c>
    </row>
    <row r="24" spans="2:14" ht="16.5">
      <c r="B24" s="72" t="str">
        <f>'設定'!D24</f>
        <v>運費</v>
      </c>
      <c r="C24" s="69">
        <f t="shared" si="1"/>
        <v>0</v>
      </c>
      <c r="D24" s="32">
        <f t="shared" si="2"/>
        <v>0</v>
      </c>
      <c r="E24" s="32">
        <f t="shared" si="3"/>
        <v>0</v>
      </c>
      <c r="F24" s="32">
        <f t="shared" si="4"/>
        <v>0</v>
      </c>
      <c r="G24" s="32">
        <f t="shared" si="5"/>
        <v>0</v>
      </c>
      <c r="H24" s="32">
        <f t="shared" si="6"/>
        <v>0</v>
      </c>
      <c r="I24" s="32">
        <f t="shared" si="7"/>
        <v>0</v>
      </c>
      <c r="J24" s="32">
        <f t="shared" si="8"/>
        <v>0</v>
      </c>
      <c r="K24" s="32">
        <f t="shared" si="9"/>
        <v>0</v>
      </c>
      <c r="L24" s="32">
        <f t="shared" si="10"/>
        <v>0</v>
      </c>
      <c r="M24" s="32">
        <f t="shared" si="11"/>
        <v>0</v>
      </c>
      <c r="N24" s="33">
        <f t="shared" si="12"/>
        <v>0</v>
      </c>
    </row>
    <row r="25" spans="2:14" ht="16.5">
      <c r="B25" s="72" t="str">
        <f>'設定'!D25</f>
        <v>郵資費</v>
      </c>
      <c r="C25" s="69">
        <f t="shared" si="1"/>
        <v>0</v>
      </c>
      <c r="D25" s="32">
        <f t="shared" si="2"/>
        <v>0</v>
      </c>
      <c r="E25" s="32">
        <f t="shared" si="3"/>
        <v>0</v>
      </c>
      <c r="F25" s="32">
        <f t="shared" si="4"/>
        <v>0</v>
      </c>
      <c r="G25" s="32">
        <f t="shared" si="5"/>
        <v>0</v>
      </c>
      <c r="H25" s="32">
        <f t="shared" si="6"/>
        <v>0</v>
      </c>
      <c r="I25" s="32">
        <f t="shared" si="7"/>
        <v>0</v>
      </c>
      <c r="J25" s="32">
        <f t="shared" si="8"/>
        <v>0</v>
      </c>
      <c r="K25" s="32">
        <f t="shared" si="9"/>
        <v>0</v>
      </c>
      <c r="L25" s="32">
        <f t="shared" si="10"/>
        <v>0</v>
      </c>
      <c r="M25" s="32">
        <f t="shared" si="11"/>
        <v>0</v>
      </c>
      <c r="N25" s="33">
        <f t="shared" si="12"/>
        <v>0</v>
      </c>
    </row>
    <row r="26" spans="2:14" ht="16.5">
      <c r="B26" s="72" t="str">
        <f>'設定'!D26</f>
        <v>修繕費</v>
      </c>
      <c r="C26" s="69">
        <f t="shared" si="1"/>
        <v>0</v>
      </c>
      <c r="D26" s="32">
        <f t="shared" si="2"/>
        <v>0</v>
      </c>
      <c r="E26" s="32">
        <f t="shared" si="3"/>
        <v>0</v>
      </c>
      <c r="F26" s="32">
        <f t="shared" si="4"/>
        <v>0</v>
      </c>
      <c r="G26" s="32">
        <f t="shared" si="5"/>
        <v>0</v>
      </c>
      <c r="H26" s="32">
        <f t="shared" si="6"/>
        <v>0</v>
      </c>
      <c r="I26" s="32">
        <f t="shared" si="7"/>
        <v>0</v>
      </c>
      <c r="J26" s="32">
        <f t="shared" si="8"/>
        <v>0</v>
      </c>
      <c r="K26" s="32">
        <f t="shared" si="9"/>
        <v>0</v>
      </c>
      <c r="L26" s="32">
        <f t="shared" si="10"/>
        <v>0</v>
      </c>
      <c r="M26" s="32">
        <f t="shared" si="11"/>
        <v>0</v>
      </c>
      <c r="N26" s="33">
        <f t="shared" si="12"/>
        <v>0</v>
      </c>
    </row>
    <row r="27" spans="2:14" ht="16.5">
      <c r="B27" s="72" t="str">
        <f>'設定'!D27</f>
        <v>廣告費</v>
      </c>
      <c r="C27" s="69">
        <f t="shared" si="1"/>
        <v>0</v>
      </c>
      <c r="D27" s="32">
        <f t="shared" si="2"/>
        <v>0</v>
      </c>
      <c r="E27" s="32">
        <f t="shared" si="3"/>
        <v>0</v>
      </c>
      <c r="F27" s="32">
        <f t="shared" si="4"/>
        <v>0</v>
      </c>
      <c r="G27" s="32">
        <f t="shared" si="5"/>
        <v>0</v>
      </c>
      <c r="H27" s="32">
        <f t="shared" si="6"/>
        <v>0</v>
      </c>
      <c r="I27" s="32">
        <f t="shared" si="7"/>
        <v>0</v>
      </c>
      <c r="J27" s="32">
        <f t="shared" si="8"/>
        <v>0</v>
      </c>
      <c r="K27" s="32">
        <f t="shared" si="9"/>
        <v>0</v>
      </c>
      <c r="L27" s="32">
        <f t="shared" si="10"/>
        <v>0</v>
      </c>
      <c r="M27" s="32">
        <f t="shared" si="11"/>
        <v>0</v>
      </c>
      <c r="N27" s="33">
        <f t="shared" si="12"/>
        <v>0</v>
      </c>
    </row>
    <row r="28" spans="2:14" ht="16.5">
      <c r="B28" s="72" t="str">
        <f>'設定'!D28</f>
        <v>水費</v>
      </c>
      <c r="C28" s="69">
        <f t="shared" si="1"/>
        <v>0</v>
      </c>
      <c r="D28" s="32">
        <f t="shared" si="2"/>
        <v>0</v>
      </c>
      <c r="E28" s="32">
        <f t="shared" si="3"/>
        <v>0</v>
      </c>
      <c r="F28" s="32">
        <f t="shared" si="4"/>
        <v>0</v>
      </c>
      <c r="G28" s="32">
        <f t="shared" si="5"/>
        <v>0</v>
      </c>
      <c r="H28" s="32">
        <f t="shared" si="6"/>
        <v>0</v>
      </c>
      <c r="I28" s="32">
        <f t="shared" si="7"/>
        <v>0</v>
      </c>
      <c r="J28" s="32">
        <f t="shared" si="8"/>
        <v>0</v>
      </c>
      <c r="K28" s="32">
        <f t="shared" si="9"/>
        <v>0</v>
      </c>
      <c r="L28" s="32">
        <f t="shared" si="10"/>
        <v>0</v>
      </c>
      <c r="M28" s="32">
        <f t="shared" si="11"/>
        <v>0</v>
      </c>
      <c r="N28" s="33">
        <f t="shared" si="12"/>
        <v>0</v>
      </c>
    </row>
    <row r="29" spans="2:14" ht="16.5">
      <c r="B29" s="72" t="str">
        <f>'設定'!D29</f>
        <v>電費</v>
      </c>
      <c r="C29" s="69">
        <f t="shared" si="1"/>
        <v>0</v>
      </c>
      <c r="D29" s="32">
        <f t="shared" si="2"/>
        <v>0</v>
      </c>
      <c r="E29" s="32">
        <f t="shared" si="3"/>
        <v>0</v>
      </c>
      <c r="F29" s="32">
        <f t="shared" si="4"/>
        <v>0</v>
      </c>
      <c r="G29" s="32">
        <f t="shared" si="5"/>
        <v>0</v>
      </c>
      <c r="H29" s="32">
        <f t="shared" si="6"/>
        <v>0</v>
      </c>
      <c r="I29" s="32">
        <f t="shared" si="7"/>
        <v>0</v>
      </c>
      <c r="J29" s="32">
        <f t="shared" si="8"/>
        <v>0</v>
      </c>
      <c r="K29" s="32">
        <f t="shared" si="9"/>
        <v>0</v>
      </c>
      <c r="L29" s="32">
        <f t="shared" si="10"/>
        <v>0</v>
      </c>
      <c r="M29" s="32">
        <f t="shared" si="11"/>
        <v>0</v>
      </c>
      <c r="N29" s="33">
        <f t="shared" si="12"/>
        <v>0</v>
      </c>
    </row>
    <row r="30" spans="2:14" ht="16.5">
      <c r="B30" s="72" t="str">
        <f>'設定'!D30</f>
        <v>瓦斯費</v>
      </c>
      <c r="C30" s="69">
        <f t="shared" si="1"/>
        <v>0</v>
      </c>
      <c r="D30" s="32">
        <f t="shared" si="2"/>
        <v>0</v>
      </c>
      <c r="E30" s="32">
        <f t="shared" si="3"/>
        <v>0</v>
      </c>
      <c r="F30" s="32">
        <f t="shared" si="4"/>
        <v>0</v>
      </c>
      <c r="G30" s="32">
        <f t="shared" si="5"/>
        <v>0</v>
      </c>
      <c r="H30" s="32">
        <f t="shared" si="6"/>
        <v>0</v>
      </c>
      <c r="I30" s="32">
        <f t="shared" si="7"/>
        <v>0</v>
      </c>
      <c r="J30" s="32">
        <f t="shared" si="8"/>
        <v>0</v>
      </c>
      <c r="K30" s="32">
        <f t="shared" si="9"/>
        <v>0</v>
      </c>
      <c r="L30" s="32">
        <f t="shared" si="10"/>
        <v>0</v>
      </c>
      <c r="M30" s="32">
        <f t="shared" si="11"/>
        <v>0</v>
      </c>
      <c r="N30" s="33">
        <f t="shared" si="12"/>
        <v>0</v>
      </c>
    </row>
    <row r="31" spans="2:14" ht="16.5">
      <c r="B31" s="72" t="str">
        <f>'設定'!D31</f>
        <v>電話費</v>
      </c>
      <c r="C31" s="69">
        <f t="shared" si="1"/>
        <v>0</v>
      </c>
      <c r="D31" s="32">
        <f t="shared" si="2"/>
        <v>0</v>
      </c>
      <c r="E31" s="32">
        <f t="shared" si="3"/>
        <v>0</v>
      </c>
      <c r="F31" s="32">
        <f t="shared" si="4"/>
        <v>0</v>
      </c>
      <c r="G31" s="32">
        <f t="shared" si="5"/>
        <v>0</v>
      </c>
      <c r="H31" s="32">
        <f t="shared" si="6"/>
        <v>0</v>
      </c>
      <c r="I31" s="32">
        <f t="shared" si="7"/>
        <v>0</v>
      </c>
      <c r="J31" s="32">
        <f t="shared" si="8"/>
        <v>0</v>
      </c>
      <c r="K31" s="32">
        <f t="shared" si="9"/>
        <v>0</v>
      </c>
      <c r="L31" s="32">
        <f t="shared" si="10"/>
        <v>0</v>
      </c>
      <c r="M31" s="32">
        <f t="shared" si="11"/>
        <v>0</v>
      </c>
      <c r="N31" s="33">
        <f t="shared" si="12"/>
        <v>0</v>
      </c>
    </row>
    <row r="32" spans="2:14" ht="16.5">
      <c r="B32" s="72" t="str">
        <f>'設定'!D32</f>
        <v>保險費</v>
      </c>
      <c r="C32" s="69">
        <f t="shared" si="1"/>
        <v>0</v>
      </c>
      <c r="D32" s="32">
        <f t="shared" si="2"/>
        <v>0</v>
      </c>
      <c r="E32" s="32">
        <f t="shared" si="3"/>
        <v>0</v>
      </c>
      <c r="F32" s="32">
        <f t="shared" si="4"/>
        <v>0</v>
      </c>
      <c r="G32" s="32">
        <f t="shared" si="5"/>
        <v>0</v>
      </c>
      <c r="H32" s="32">
        <f t="shared" si="6"/>
        <v>0</v>
      </c>
      <c r="I32" s="32">
        <f t="shared" si="7"/>
        <v>0</v>
      </c>
      <c r="J32" s="32">
        <f t="shared" si="8"/>
        <v>0</v>
      </c>
      <c r="K32" s="32">
        <f t="shared" si="9"/>
        <v>0</v>
      </c>
      <c r="L32" s="32">
        <f t="shared" si="10"/>
        <v>0</v>
      </c>
      <c r="M32" s="32">
        <f t="shared" si="11"/>
        <v>0</v>
      </c>
      <c r="N32" s="33">
        <f t="shared" si="12"/>
        <v>0</v>
      </c>
    </row>
    <row r="33" spans="2:14" ht="16.5">
      <c r="B33" s="72" t="str">
        <f>'設定'!D33</f>
        <v>交際費</v>
      </c>
      <c r="C33" s="69">
        <f t="shared" si="1"/>
        <v>0</v>
      </c>
      <c r="D33" s="32">
        <f t="shared" si="2"/>
        <v>0</v>
      </c>
      <c r="E33" s="32">
        <f t="shared" si="3"/>
        <v>0</v>
      </c>
      <c r="F33" s="32">
        <f t="shared" si="4"/>
        <v>0</v>
      </c>
      <c r="G33" s="32">
        <f t="shared" si="5"/>
        <v>0</v>
      </c>
      <c r="H33" s="32">
        <f t="shared" si="6"/>
        <v>0</v>
      </c>
      <c r="I33" s="32">
        <f t="shared" si="7"/>
        <v>0</v>
      </c>
      <c r="J33" s="32">
        <f t="shared" si="8"/>
        <v>0</v>
      </c>
      <c r="K33" s="32">
        <f t="shared" si="9"/>
        <v>0</v>
      </c>
      <c r="L33" s="32">
        <f t="shared" si="10"/>
        <v>0</v>
      </c>
      <c r="M33" s="32">
        <f t="shared" si="11"/>
        <v>0</v>
      </c>
      <c r="N33" s="33">
        <f t="shared" si="12"/>
        <v>0</v>
      </c>
    </row>
    <row r="34" spans="2:14" ht="16.5">
      <c r="B34" s="72" t="str">
        <f>'設定'!D34</f>
        <v>捐贈</v>
      </c>
      <c r="C34" s="69">
        <f t="shared" si="1"/>
        <v>0</v>
      </c>
      <c r="D34" s="32">
        <f t="shared" si="2"/>
        <v>0</v>
      </c>
      <c r="E34" s="32">
        <f t="shared" si="3"/>
        <v>0</v>
      </c>
      <c r="F34" s="32">
        <f t="shared" si="4"/>
        <v>0</v>
      </c>
      <c r="G34" s="32">
        <f t="shared" si="5"/>
        <v>0</v>
      </c>
      <c r="H34" s="32">
        <f t="shared" si="6"/>
        <v>0</v>
      </c>
      <c r="I34" s="32">
        <f t="shared" si="7"/>
        <v>0</v>
      </c>
      <c r="J34" s="32">
        <f t="shared" si="8"/>
        <v>0</v>
      </c>
      <c r="K34" s="32">
        <f t="shared" si="9"/>
        <v>0</v>
      </c>
      <c r="L34" s="32">
        <f t="shared" si="10"/>
        <v>0</v>
      </c>
      <c r="M34" s="32">
        <f t="shared" si="11"/>
        <v>0</v>
      </c>
      <c r="N34" s="33">
        <f t="shared" si="12"/>
        <v>0</v>
      </c>
    </row>
    <row r="35" spans="2:14" ht="16.5">
      <c r="B35" s="72" t="str">
        <f>'設定'!D35</f>
        <v>稅捐</v>
      </c>
      <c r="C35" s="69">
        <f t="shared" si="1"/>
        <v>0</v>
      </c>
      <c r="D35" s="32">
        <f t="shared" si="2"/>
        <v>0</v>
      </c>
      <c r="E35" s="32">
        <f t="shared" si="3"/>
        <v>0</v>
      </c>
      <c r="F35" s="32">
        <f t="shared" si="4"/>
        <v>0</v>
      </c>
      <c r="G35" s="32">
        <f t="shared" si="5"/>
        <v>0</v>
      </c>
      <c r="H35" s="32">
        <f t="shared" si="6"/>
        <v>0</v>
      </c>
      <c r="I35" s="32">
        <f t="shared" si="7"/>
        <v>0</v>
      </c>
      <c r="J35" s="32">
        <f t="shared" si="8"/>
        <v>0</v>
      </c>
      <c r="K35" s="32">
        <f t="shared" si="9"/>
        <v>0</v>
      </c>
      <c r="L35" s="32">
        <f t="shared" si="10"/>
        <v>0</v>
      </c>
      <c r="M35" s="32">
        <f t="shared" si="11"/>
        <v>0</v>
      </c>
      <c r="N35" s="33">
        <f t="shared" si="12"/>
        <v>0</v>
      </c>
    </row>
    <row r="36" spans="2:14" ht="16.5">
      <c r="B36" s="72" t="str">
        <f>'設定'!D36</f>
        <v>伙食費</v>
      </c>
      <c r="C36" s="69">
        <f t="shared" si="1"/>
        <v>0</v>
      </c>
      <c r="D36" s="32">
        <f t="shared" si="2"/>
        <v>0</v>
      </c>
      <c r="E36" s="32">
        <f t="shared" si="3"/>
        <v>0</v>
      </c>
      <c r="F36" s="32">
        <f t="shared" si="4"/>
        <v>0</v>
      </c>
      <c r="G36" s="32">
        <f t="shared" si="5"/>
        <v>0</v>
      </c>
      <c r="H36" s="32">
        <f t="shared" si="6"/>
        <v>0</v>
      </c>
      <c r="I36" s="32">
        <f t="shared" si="7"/>
        <v>0</v>
      </c>
      <c r="J36" s="32">
        <f t="shared" si="8"/>
        <v>0</v>
      </c>
      <c r="K36" s="32">
        <f t="shared" si="9"/>
        <v>0</v>
      </c>
      <c r="L36" s="32">
        <f t="shared" si="10"/>
        <v>0</v>
      </c>
      <c r="M36" s="32">
        <f t="shared" si="11"/>
        <v>0</v>
      </c>
      <c r="N36" s="33">
        <f t="shared" si="12"/>
        <v>0</v>
      </c>
    </row>
    <row r="37" spans="2:14" ht="16.5">
      <c r="B37" s="72" t="str">
        <f>'設定'!D37</f>
        <v>職工福利</v>
      </c>
      <c r="C37" s="69">
        <f t="shared" si="1"/>
        <v>0</v>
      </c>
      <c r="D37" s="32">
        <f t="shared" si="2"/>
        <v>0</v>
      </c>
      <c r="E37" s="32">
        <f t="shared" si="3"/>
        <v>0</v>
      </c>
      <c r="F37" s="32">
        <f t="shared" si="4"/>
        <v>0</v>
      </c>
      <c r="G37" s="32">
        <f t="shared" si="5"/>
        <v>0</v>
      </c>
      <c r="H37" s="32">
        <f t="shared" si="6"/>
        <v>0</v>
      </c>
      <c r="I37" s="32">
        <f t="shared" si="7"/>
        <v>0</v>
      </c>
      <c r="J37" s="32">
        <f t="shared" si="8"/>
        <v>0</v>
      </c>
      <c r="K37" s="32">
        <f t="shared" si="9"/>
        <v>0</v>
      </c>
      <c r="L37" s="32">
        <f t="shared" si="10"/>
        <v>0</v>
      </c>
      <c r="M37" s="32">
        <f t="shared" si="11"/>
        <v>0</v>
      </c>
      <c r="N37" s="33">
        <f t="shared" si="12"/>
        <v>0</v>
      </c>
    </row>
    <row r="38" spans="2:14" ht="16.5">
      <c r="B38" s="72" t="str">
        <f>'設定'!D38</f>
        <v>佣金支出</v>
      </c>
      <c r="C38" s="69">
        <f t="shared" si="1"/>
        <v>0</v>
      </c>
      <c r="D38" s="32">
        <f t="shared" si="2"/>
        <v>0</v>
      </c>
      <c r="E38" s="32">
        <f t="shared" si="3"/>
        <v>0</v>
      </c>
      <c r="F38" s="32">
        <f t="shared" si="4"/>
        <v>0</v>
      </c>
      <c r="G38" s="32">
        <f t="shared" si="5"/>
        <v>0</v>
      </c>
      <c r="H38" s="32">
        <f t="shared" si="6"/>
        <v>0</v>
      </c>
      <c r="I38" s="32">
        <f t="shared" si="7"/>
        <v>0</v>
      </c>
      <c r="J38" s="32">
        <f t="shared" si="8"/>
        <v>0</v>
      </c>
      <c r="K38" s="32">
        <f t="shared" si="9"/>
        <v>0</v>
      </c>
      <c r="L38" s="32">
        <f t="shared" si="10"/>
        <v>0</v>
      </c>
      <c r="M38" s="32">
        <f t="shared" si="11"/>
        <v>0</v>
      </c>
      <c r="N38" s="33">
        <f t="shared" si="12"/>
        <v>0</v>
      </c>
    </row>
    <row r="39" spans="2:14" ht="16.5">
      <c r="B39" s="72" t="str">
        <f>'設定'!D39</f>
        <v>訓練費</v>
      </c>
      <c r="C39" s="69">
        <f t="shared" si="1"/>
        <v>0</v>
      </c>
      <c r="D39" s="32">
        <f t="shared" si="2"/>
        <v>0</v>
      </c>
      <c r="E39" s="32">
        <f t="shared" si="3"/>
        <v>0</v>
      </c>
      <c r="F39" s="32">
        <f t="shared" si="4"/>
        <v>0</v>
      </c>
      <c r="G39" s="32">
        <f t="shared" si="5"/>
        <v>0</v>
      </c>
      <c r="H39" s="32">
        <f t="shared" si="6"/>
        <v>0</v>
      </c>
      <c r="I39" s="32">
        <f t="shared" si="7"/>
        <v>0</v>
      </c>
      <c r="J39" s="32">
        <f t="shared" si="8"/>
        <v>0</v>
      </c>
      <c r="K39" s="32">
        <f t="shared" si="9"/>
        <v>0</v>
      </c>
      <c r="L39" s="32">
        <f t="shared" si="10"/>
        <v>0</v>
      </c>
      <c r="M39" s="32">
        <f t="shared" si="11"/>
        <v>0</v>
      </c>
      <c r="N39" s="33">
        <f t="shared" si="12"/>
        <v>0</v>
      </c>
    </row>
    <row r="40" spans="2:14" ht="16.5">
      <c r="B40" s="72" t="str">
        <f>'設定'!D40</f>
        <v>獎金</v>
      </c>
      <c r="C40" s="69">
        <f t="shared" si="1"/>
        <v>0</v>
      </c>
      <c r="D40" s="32">
        <f t="shared" si="2"/>
        <v>0</v>
      </c>
      <c r="E40" s="32">
        <f t="shared" si="3"/>
        <v>0</v>
      </c>
      <c r="F40" s="32">
        <f t="shared" si="4"/>
        <v>0</v>
      </c>
      <c r="G40" s="32">
        <f t="shared" si="5"/>
        <v>0</v>
      </c>
      <c r="H40" s="32">
        <f t="shared" si="6"/>
        <v>0</v>
      </c>
      <c r="I40" s="32">
        <f t="shared" si="7"/>
        <v>0</v>
      </c>
      <c r="J40" s="32">
        <f t="shared" si="8"/>
        <v>0</v>
      </c>
      <c r="K40" s="32">
        <f t="shared" si="9"/>
        <v>0</v>
      </c>
      <c r="L40" s="32">
        <f t="shared" si="10"/>
        <v>0</v>
      </c>
      <c r="M40" s="32">
        <f t="shared" si="11"/>
        <v>0</v>
      </c>
      <c r="N40" s="33">
        <f t="shared" si="12"/>
        <v>0</v>
      </c>
    </row>
    <row r="41" spans="2:14" ht="16.5">
      <c r="B41" s="72" t="str">
        <f>'設定'!D41</f>
        <v>會費</v>
      </c>
      <c r="C41" s="69">
        <f t="shared" si="1"/>
        <v>0</v>
      </c>
      <c r="D41" s="32">
        <f t="shared" si="2"/>
        <v>0</v>
      </c>
      <c r="E41" s="32">
        <f t="shared" si="3"/>
        <v>0</v>
      </c>
      <c r="F41" s="32">
        <f t="shared" si="4"/>
        <v>0</v>
      </c>
      <c r="G41" s="32">
        <f t="shared" si="5"/>
        <v>0</v>
      </c>
      <c r="H41" s="32">
        <f t="shared" si="6"/>
        <v>0</v>
      </c>
      <c r="I41" s="32">
        <f t="shared" si="7"/>
        <v>0</v>
      </c>
      <c r="J41" s="32">
        <f t="shared" si="8"/>
        <v>0</v>
      </c>
      <c r="K41" s="32">
        <f t="shared" si="9"/>
        <v>0</v>
      </c>
      <c r="L41" s="32">
        <f t="shared" si="10"/>
        <v>0</v>
      </c>
      <c r="M41" s="32">
        <f t="shared" si="11"/>
        <v>0</v>
      </c>
      <c r="N41" s="33">
        <f t="shared" si="12"/>
        <v>0</v>
      </c>
    </row>
    <row r="42" spans="2:14" ht="16.5">
      <c r="B42" s="72" t="str">
        <f>'設定'!D42</f>
        <v>書報雜誌</v>
      </c>
      <c r="C42" s="69">
        <f t="shared" si="1"/>
        <v>0</v>
      </c>
      <c r="D42" s="32">
        <f t="shared" si="2"/>
        <v>0</v>
      </c>
      <c r="E42" s="32">
        <f t="shared" si="3"/>
        <v>0</v>
      </c>
      <c r="F42" s="32">
        <f t="shared" si="4"/>
        <v>0</v>
      </c>
      <c r="G42" s="32">
        <f t="shared" si="5"/>
        <v>0</v>
      </c>
      <c r="H42" s="32">
        <f t="shared" si="6"/>
        <v>0</v>
      </c>
      <c r="I42" s="32">
        <f t="shared" si="7"/>
        <v>0</v>
      </c>
      <c r="J42" s="32">
        <f t="shared" si="8"/>
        <v>0</v>
      </c>
      <c r="K42" s="32">
        <f t="shared" si="9"/>
        <v>0</v>
      </c>
      <c r="L42" s="32">
        <f t="shared" si="10"/>
        <v>0</v>
      </c>
      <c r="M42" s="32">
        <f t="shared" si="11"/>
        <v>0</v>
      </c>
      <c r="N42" s="33">
        <f t="shared" si="12"/>
        <v>0</v>
      </c>
    </row>
    <row r="43" spans="2:14" ht="16.5">
      <c r="B43" s="72" t="str">
        <f>'設定'!D43</f>
        <v>雜項購置</v>
      </c>
      <c r="C43" s="69">
        <f t="shared" si="1"/>
        <v>0</v>
      </c>
      <c r="D43" s="32">
        <f t="shared" si="2"/>
        <v>0</v>
      </c>
      <c r="E43" s="32">
        <f t="shared" si="3"/>
        <v>0</v>
      </c>
      <c r="F43" s="32">
        <f t="shared" si="4"/>
        <v>0</v>
      </c>
      <c r="G43" s="32">
        <f t="shared" si="5"/>
        <v>0</v>
      </c>
      <c r="H43" s="32">
        <f t="shared" si="6"/>
        <v>0</v>
      </c>
      <c r="I43" s="32">
        <f t="shared" si="7"/>
        <v>0</v>
      </c>
      <c r="J43" s="32">
        <f t="shared" si="8"/>
        <v>0</v>
      </c>
      <c r="K43" s="32">
        <f t="shared" si="9"/>
        <v>0</v>
      </c>
      <c r="L43" s="32">
        <f t="shared" si="10"/>
        <v>0</v>
      </c>
      <c r="M43" s="32">
        <f t="shared" si="11"/>
        <v>0</v>
      </c>
      <c r="N43" s="33">
        <f t="shared" si="12"/>
        <v>0</v>
      </c>
    </row>
    <row r="44" spans="2:14" ht="16.5">
      <c r="B44" s="72" t="str">
        <f>'設定'!D44</f>
        <v>出口費用</v>
      </c>
      <c r="C44" s="69">
        <f t="shared" si="1"/>
        <v>0</v>
      </c>
      <c r="D44" s="32">
        <f t="shared" si="2"/>
        <v>0</v>
      </c>
      <c r="E44" s="32">
        <f t="shared" si="3"/>
        <v>0</v>
      </c>
      <c r="F44" s="32">
        <f t="shared" si="4"/>
        <v>0</v>
      </c>
      <c r="G44" s="32">
        <f t="shared" si="5"/>
        <v>0</v>
      </c>
      <c r="H44" s="32">
        <f t="shared" si="6"/>
        <v>0</v>
      </c>
      <c r="I44" s="32">
        <f t="shared" si="7"/>
        <v>0</v>
      </c>
      <c r="J44" s="32">
        <f t="shared" si="8"/>
        <v>0</v>
      </c>
      <c r="K44" s="32">
        <f t="shared" si="9"/>
        <v>0</v>
      </c>
      <c r="L44" s="32">
        <f t="shared" si="10"/>
        <v>0</v>
      </c>
      <c r="M44" s="32">
        <f t="shared" si="11"/>
        <v>0</v>
      </c>
      <c r="N44" s="33">
        <f t="shared" si="12"/>
        <v>0</v>
      </c>
    </row>
    <row r="45" spans="2:14" ht="16.5">
      <c r="B45" s="72" t="str">
        <f>'設定'!D45</f>
        <v>手續費</v>
      </c>
      <c r="C45" s="69">
        <f t="shared" si="1"/>
        <v>0</v>
      </c>
      <c r="D45" s="32">
        <f t="shared" si="2"/>
        <v>0</v>
      </c>
      <c r="E45" s="32">
        <f t="shared" si="3"/>
        <v>0</v>
      </c>
      <c r="F45" s="32">
        <f t="shared" si="4"/>
        <v>0</v>
      </c>
      <c r="G45" s="32">
        <f t="shared" si="5"/>
        <v>0</v>
      </c>
      <c r="H45" s="32">
        <f t="shared" si="6"/>
        <v>0</v>
      </c>
      <c r="I45" s="32">
        <f t="shared" si="7"/>
        <v>0</v>
      </c>
      <c r="J45" s="32">
        <f t="shared" si="8"/>
        <v>0</v>
      </c>
      <c r="K45" s="32">
        <f t="shared" si="9"/>
        <v>0</v>
      </c>
      <c r="L45" s="32">
        <f t="shared" si="10"/>
        <v>0</v>
      </c>
      <c r="M45" s="32">
        <f t="shared" si="11"/>
        <v>0</v>
      </c>
      <c r="N45" s="33">
        <f t="shared" si="12"/>
        <v>0</v>
      </c>
    </row>
    <row r="46" spans="2:14" ht="16.5">
      <c r="B46" s="72" t="str">
        <f>'設定'!D46</f>
        <v>罰款</v>
      </c>
      <c r="C46" s="69">
        <f t="shared" si="1"/>
        <v>0</v>
      </c>
      <c r="D46" s="32">
        <f t="shared" si="2"/>
        <v>0</v>
      </c>
      <c r="E46" s="32">
        <f t="shared" si="3"/>
        <v>0</v>
      </c>
      <c r="F46" s="32">
        <f t="shared" si="4"/>
        <v>0</v>
      </c>
      <c r="G46" s="32">
        <f t="shared" si="5"/>
        <v>0</v>
      </c>
      <c r="H46" s="32">
        <f t="shared" si="6"/>
        <v>0</v>
      </c>
      <c r="I46" s="32">
        <f t="shared" si="7"/>
        <v>0</v>
      </c>
      <c r="J46" s="32">
        <f t="shared" si="8"/>
        <v>0</v>
      </c>
      <c r="K46" s="32">
        <f t="shared" si="9"/>
        <v>0</v>
      </c>
      <c r="L46" s="32">
        <f t="shared" si="10"/>
        <v>0</v>
      </c>
      <c r="M46" s="32">
        <f t="shared" si="11"/>
        <v>0</v>
      </c>
      <c r="N46" s="33">
        <f t="shared" si="12"/>
        <v>0</v>
      </c>
    </row>
    <row r="47" spans="2:14" ht="16.5">
      <c r="B47" s="72" t="str">
        <f>'設定'!D47</f>
        <v>檢驗費</v>
      </c>
      <c r="C47" s="69">
        <f t="shared" si="1"/>
        <v>0</v>
      </c>
      <c r="D47" s="32">
        <f t="shared" si="2"/>
        <v>0</v>
      </c>
      <c r="E47" s="32">
        <f t="shared" si="3"/>
        <v>0</v>
      </c>
      <c r="F47" s="32">
        <f t="shared" si="4"/>
        <v>0</v>
      </c>
      <c r="G47" s="32">
        <f t="shared" si="5"/>
        <v>0</v>
      </c>
      <c r="H47" s="32">
        <f t="shared" si="6"/>
        <v>0</v>
      </c>
      <c r="I47" s="32">
        <f t="shared" si="7"/>
        <v>0</v>
      </c>
      <c r="J47" s="32">
        <f t="shared" si="8"/>
        <v>0</v>
      </c>
      <c r="K47" s="32">
        <f t="shared" si="9"/>
        <v>0</v>
      </c>
      <c r="L47" s="32">
        <f t="shared" si="10"/>
        <v>0</v>
      </c>
      <c r="M47" s="32">
        <f t="shared" si="11"/>
        <v>0</v>
      </c>
      <c r="N47" s="33">
        <f t="shared" si="12"/>
        <v>0</v>
      </c>
    </row>
    <row r="48" spans="2:14" ht="16.5">
      <c r="B48" s="72" t="str">
        <f>'設定'!D48</f>
        <v>交通費</v>
      </c>
      <c r="C48" s="69">
        <f t="shared" si="1"/>
        <v>0</v>
      </c>
      <c r="D48" s="32">
        <f t="shared" si="2"/>
        <v>0</v>
      </c>
      <c r="E48" s="32">
        <f t="shared" si="3"/>
        <v>0</v>
      </c>
      <c r="F48" s="32">
        <f t="shared" si="4"/>
        <v>0</v>
      </c>
      <c r="G48" s="32">
        <f t="shared" si="5"/>
        <v>0</v>
      </c>
      <c r="H48" s="32">
        <f t="shared" si="6"/>
        <v>0</v>
      </c>
      <c r="I48" s="32">
        <f t="shared" si="7"/>
        <v>0</v>
      </c>
      <c r="J48" s="32">
        <f t="shared" si="8"/>
        <v>0</v>
      </c>
      <c r="K48" s="32">
        <f t="shared" si="9"/>
        <v>0</v>
      </c>
      <c r="L48" s="32">
        <f t="shared" si="10"/>
        <v>0</v>
      </c>
      <c r="M48" s="32">
        <f t="shared" si="11"/>
        <v>0</v>
      </c>
      <c r="N48" s="33">
        <f t="shared" si="12"/>
        <v>0</v>
      </c>
    </row>
    <row r="49" spans="2:14" ht="16.5">
      <c r="B49" s="72" t="str">
        <f>'設定'!D49</f>
        <v>汽油費</v>
      </c>
      <c r="C49" s="69">
        <f t="shared" si="1"/>
        <v>0</v>
      </c>
      <c r="D49" s="32">
        <f t="shared" si="2"/>
        <v>0</v>
      </c>
      <c r="E49" s="32">
        <f t="shared" si="3"/>
        <v>0</v>
      </c>
      <c r="F49" s="32">
        <f t="shared" si="4"/>
        <v>0</v>
      </c>
      <c r="G49" s="32">
        <f t="shared" si="5"/>
        <v>0</v>
      </c>
      <c r="H49" s="32">
        <f t="shared" si="6"/>
        <v>0</v>
      </c>
      <c r="I49" s="32">
        <f t="shared" si="7"/>
        <v>0</v>
      </c>
      <c r="J49" s="32">
        <f t="shared" si="8"/>
        <v>0</v>
      </c>
      <c r="K49" s="32">
        <f t="shared" si="9"/>
        <v>0</v>
      </c>
      <c r="L49" s="32">
        <f t="shared" si="10"/>
        <v>0</v>
      </c>
      <c r="M49" s="32">
        <f t="shared" si="11"/>
        <v>0</v>
      </c>
      <c r="N49" s="33">
        <f t="shared" si="12"/>
        <v>0</v>
      </c>
    </row>
    <row r="50" spans="2:14" ht="16.5">
      <c r="B50" s="72" t="str">
        <f>'設定'!D50</f>
        <v>辦公用品</v>
      </c>
      <c r="C50" s="69">
        <f t="shared" si="1"/>
        <v>0</v>
      </c>
      <c r="D50" s="32">
        <f t="shared" si="2"/>
        <v>0</v>
      </c>
      <c r="E50" s="32">
        <f t="shared" si="3"/>
        <v>0</v>
      </c>
      <c r="F50" s="32">
        <f t="shared" si="4"/>
        <v>0</v>
      </c>
      <c r="G50" s="32">
        <f t="shared" si="5"/>
        <v>0</v>
      </c>
      <c r="H50" s="32">
        <f t="shared" si="6"/>
        <v>0</v>
      </c>
      <c r="I50" s="32">
        <f t="shared" si="7"/>
        <v>0</v>
      </c>
      <c r="J50" s="32">
        <f t="shared" si="8"/>
        <v>0</v>
      </c>
      <c r="K50" s="32">
        <f t="shared" si="9"/>
        <v>0</v>
      </c>
      <c r="L50" s="32">
        <f t="shared" si="10"/>
        <v>0</v>
      </c>
      <c r="M50" s="32">
        <f t="shared" si="11"/>
        <v>0</v>
      </c>
      <c r="N50" s="33">
        <f t="shared" si="12"/>
        <v>0</v>
      </c>
    </row>
    <row r="51" spans="2:14" ht="16.5">
      <c r="B51" s="72" t="str">
        <f>'設定'!D51</f>
        <v>包裝費</v>
      </c>
      <c r="C51" s="69">
        <f t="shared" si="1"/>
        <v>0</v>
      </c>
      <c r="D51" s="32">
        <f t="shared" si="2"/>
        <v>0</v>
      </c>
      <c r="E51" s="32">
        <f t="shared" si="3"/>
        <v>0</v>
      </c>
      <c r="F51" s="32">
        <f t="shared" si="4"/>
        <v>0</v>
      </c>
      <c r="G51" s="32">
        <f t="shared" si="5"/>
        <v>0</v>
      </c>
      <c r="H51" s="32">
        <f t="shared" si="6"/>
        <v>0</v>
      </c>
      <c r="I51" s="32">
        <f t="shared" si="7"/>
        <v>0</v>
      </c>
      <c r="J51" s="32">
        <f t="shared" si="8"/>
        <v>0</v>
      </c>
      <c r="K51" s="32">
        <f t="shared" si="9"/>
        <v>0</v>
      </c>
      <c r="L51" s="32">
        <f t="shared" si="10"/>
        <v>0</v>
      </c>
      <c r="M51" s="32">
        <f t="shared" si="11"/>
        <v>0</v>
      </c>
      <c r="N51" s="33">
        <f t="shared" si="12"/>
        <v>0</v>
      </c>
    </row>
    <row r="52" spans="2:14" ht="16.5">
      <c r="B52" s="72" t="str">
        <f>'設定'!D52</f>
        <v>勞務費</v>
      </c>
      <c r="C52" s="69">
        <f t="shared" si="1"/>
        <v>0</v>
      </c>
      <c r="D52" s="32">
        <f t="shared" si="2"/>
        <v>0</v>
      </c>
      <c r="E52" s="32">
        <f t="shared" si="3"/>
        <v>0</v>
      </c>
      <c r="F52" s="32">
        <f t="shared" si="4"/>
        <v>0</v>
      </c>
      <c r="G52" s="32">
        <f t="shared" si="5"/>
        <v>0</v>
      </c>
      <c r="H52" s="32">
        <f t="shared" si="6"/>
        <v>0</v>
      </c>
      <c r="I52" s="32">
        <f t="shared" si="7"/>
        <v>0</v>
      </c>
      <c r="J52" s="32">
        <f t="shared" si="8"/>
        <v>0</v>
      </c>
      <c r="K52" s="32">
        <f t="shared" si="9"/>
        <v>0</v>
      </c>
      <c r="L52" s="32">
        <f t="shared" si="10"/>
        <v>0</v>
      </c>
      <c r="M52" s="32">
        <f t="shared" si="11"/>
        <v>0</v>
      </c>
      <c r="N52" s="33">
        <f t="shared" si="12"/>
        <v>0</v>
      </c>
    </row>
    <row r="53" spans="2:14" ht="16.5">
      <c r="B53" s="72" t="str">
        <f>'設定'!D53</f>
        <v>加班費</v>
      </c>
      <c r="C53" s="69">
        <f t="shared" si="1"/>
        <v>0</v>
      </c>
      <c r="D53" s="32">
        <f t="shared" si="2"/>
        <v>0</v>
      </c>
      <c r="E53" s="32">
        <f t="shared" si="3"/>
        <v>0</v>
      </c>
      <c r="F53" s="32">
        <f t="shared" si="4"/>
        <v>0</v>
      </c>
      <c r="G53" s="32">
        <f t="shared" si="5"/>
        <v>0</v>
      </c>
      <c r="H53" s="32">
        <f t="shared" si="6"/>
        <v>0</v>
      </c>
      <c r="I53" s="32">
        <f t="shared" si="7"/>
        <v>0</v>
      </c>
      <c r="J53" s="32">
        <f t="shared" si="8"/>
        <v>0</v>
      </c>
      <c r="K53" s="32">
        <f t="shared" si="9"/>
        <v>0</v>
      </c>
      <c r="L53" s="32">
        <f t="shared" si="10"/>
        <v>0</v>
      </c>
      <c r="M53" s="32">
        <f t="shared" si="11"/>
        <v>0</v>
      </c>
      <c r="N53" s="33">
        <f t="shared" si="12"/>
        <v>0</v>
      </c>
    </row>
    <row r="54" spans="2:14" ht="16.5">
      <c r="B54" s="72" t="str">
        <f>'設定'!D54</f>
        <v>報關費</v>
      </c>
      <c r="C54" s="69">
        <f t="shared" si="1"/>
        <v>0</v>
      </c>
      <c r="D54" s="32">
        <f t="shared" si="2"/>
        <v>0</v>
      </c>
      <c r="E54" s="32">
        <f t="shared" si="3"/>
        <v>0</v>
      </c>
      <c r="F54" s="32">
        <f t="shared" si="4"/>
        <v>0</v>
      </c>
      <c r="G54" s="32">
        <f t="shared" si="5"/>
        <v>0</v>
      </c>
      <c r="H54" s="32">
        <f t="shared" si="6"/>
        <v>0</v>
      </c>
      <c r="I54" s="32">
        <f t="shared" si="7"/>
        <v>0</v>
      </c>
      <c r="J54" s="32">
        <f t="shared" si="8"/>
        <v>0</v>
      </c>
      <c r="K54" s="32">
        <f t="shared" si="9"/>
        <v>0</v>
      </c>
      <c r="L54" s="32">
        <f t="shared" si="10"/>
        <v>0</v>
      </c>
      <c r="M54" s="32">
        <f t="shared" si="11"/>
        <v>0</v>
      </c>
      <c r="N54" s="33">
        <f t="shared" si="12"/>
        <v>0</v>
      </c>
    </row>
    <row r="55" spans="2:14" ht="16.5">
      <c r="B55" s="72" t="str">
        <f>'設定'!D55</f>
        <v>進口運費</v>
      </c>
      <c r="C55" s="69">
        <f t="shared" si="1"/>
        <v>0</v>
      </c>
      <c r="D55" s="32">
        <f t="shared" si="2"/>
        <v>0</v>
      </c>
      <c r="E55" s="32">
        <f t="shared" si="3"/>
        <v>0</v>
      </c>
      <c r="F55" s="32">
        <f t="shared" si="4"/>
        <v>0</v>
      </c>
      <c r="G55" s="32">
        <f t="shared" si="5"/>
        <v>0</v>
      </c>
      <c r="H55" s="32">
        <f t="shared" si="6"/>
        <v>0</v>
      </c>
      <c r="I55" s="32">
        <f t="shared" si="7"/>
        <v>0</v>
      </c>
      <c r="J55" s="32">
        <f t="shared" si="8"/>
        <v>0</v>
      </c>
      <c r="K55" s="32">
        <f t="shared" si="9"/>
        <v>0</v>
      </c>
      <c r="L55" s="32">
        <f t="shared" si="10"/>
        <v>0</v>
      </c>
      <c r="M55" s="32">
        <f t="shared" si="11"/>
        <v>0</v>
      </c>
      <c r="N55" s="33">
        <f t="shared" si="12"/>
        <v>0</v>
      </c>
    </row>
    <row r="56" spans="2:14" ht="16.5">
      <c r="B56" s="72" t="str">
        <f>'設定'!D56</f>
        <v>出口結匯費</v>
      </c>
      <c r="C56" s="69">
        <f t="shared" si="1"/>
        <v>0</v>
      </c>
      <c r="D56" s="32">
        <f t="shared" si="2"/>
        <v>0</v>
      </c>
      <c r="E56" s="32">
        <f t="shared" si="3"/>
        <v>0</v>
      </c>
      <c r="F56" s="32">
        <f t="shared" si="4"/>
        <v>0</v>
      </c>
      <c r="G56" s="32">
        <f t="shared" si="5"/>
        <v>0</v>
      </c>
      <c r="H56" s="32">
        <f t="shared" si="6"/>
        <v>0</v>
      </c>
      <c r="I56" s="32">
        <f t="shared" si="7"/>
        <v>0</v>
      </c>
      <c r="J56" s="32">
        <f t="shared" si="8"/>
        <v>0</v>
      </c>
      <c r="K56" s="32">
        <f t="shared" si="9"/>
        <v>0</v>
      </c>
      <c r="L56" s="32">
        <f t="shared" si="10"/>
        <v>0</v>
      </c>
      <c r="M56" s="32">
        <f t="shared" si="11"/>
        <v>0</v>
      </c>
      <c r="N56" s="33">
        <f t="shared" si="12"/>
        <v>0</v>
      </c>
    </row>
    <row r="57" spans="2:14" ht="16.5">
      <c r="B57" s="72" t="str">
        <f>'設定'!D57</f>
        <v>碼頭工資</v>
      </c>
      <c r="C57" s="69">
        <f t="shared" si="1"/>
        <v>0</v>
      </c>
      <c r="D57" s="32">
        <f t="shared" si="2"/>
        <v>0</v>
      </c>
      <c r="E57" s="32">
        <f t="shared" si="3"/>
        <v>0</v>
      </c>
      <c r="F57" s="32">
        <f t="shared" si="4"/>
        <v>0</v>
      </c>
      <c r="G57" s="32">
        <f t="shared" si="5"/>
        <v>0</v>
      </c>
      <c r="H57" s="32">
        <f t="shared" si="6"/>
        <v>0</v>
      </c>
      <c r="I57" s="32">
        <f t="shared" si="7"/>
        <v>0</v>
      </c>
      <c r="J57" s="32">
        <f t="shared" si="8"/>
        <v>0</v>
      </c>
      <c r="K57" s="32">
        <f t="shared" si="9"/>
        <v>0</v>
      </c>
      <c r="L57" s="32">
        <f t="shared" si="10"/>
        <v>0</v>
      </c>
      <c r="M57" s="32">
        <f t="shared" si="11"/>
        <v>0</v>
      </c>
      <c r="N57" s="33">
        <f t="shared" si="12"/>
        <v>0</v>
      </c>
    </row>
    <row r="58" spans="2:14" ht="16.5">
      <c r="B58" s="72" t="str">
        <f>'設定'!D58</f>
        <v>服務費</v>
      </c>
      <c r="C58" s="69">
        <f t="shared" si="1"/>
        <v>0</v>
      </c>
      <c r="D58" s="32">
        <f t="shared" si="2"/>
        <v>0</v>
      </c>
      <c r="E58" s="32">
        <f t="shared" si="3"/>
        <v>0</v>
      </c>
      <c r="F58" s="32">
        <f t="shared" si="4"/>
        <v>0</v>
      </c>
      <c r="G58" s="32">
        <f t="shared" si="5"/>
        <v>0</v>
      </c>
      <c r="H58" s="32">
        <f t="shared" si="6"/>
        <v>0</v>
      </c>
      <c r="I58" s="32">
        <f t="shared" si="7"/>
        <v>0</v>
      </c>
      <c r="J58" s="32">
        <f t="shared" si="8"/>
        <v>0</v>
      </c>
      <c r="K58" s="32">
        <f t="shared" si="9"/>
        <v>0</v>
      </c>
      <c r="L58" s="32">
        <f t="shared" si="10"/>
        <v>0</v>
      </c>
      <c r="M58" s="32">
        <f t="shared" si="11"/>
        <v>0</v>
      </c>
      <c r="N58" s="33">
        <f t="shared" si="12"/>
        <v>0</v>
      </c>
    </row>
    <row r="59" spans="2:14" ht="16.5">
      <c r="B59" s="72" t="str">
        <f>'設定'!D59</f>
        <v>清潔費</v>
      </c>
      <c r="C59" s="69">
        <f t="shared" si="1"/>
        <v>0</v>
      </c>
      <c r="D59" s="32">
        <f t="shared" si="2"/>
        <v>0</v>
      </c>
      <c r="E59" s="32">
        <f t="shared" si="3"/>
        <v>0</v>
      </c>
      <c r="F59" s="32">
        <f t="shared" si="4"/>
        <v>0</v>
      </c>
      <c r="G59" s="32">
        <f t="shared" si="5"/>
        <v>0</v>
      </c>
      <c r="H59" s="32">
        <f t="shared" si="6"/>
        <v>0</v>
      </c>
      <c r="I59" s="32">
        <f t="shared" si="7"/>
        <v>0</v>
      </c>
      <c r="J59" s="32">
        <f t="shared" si="8"/>
        <v>0</v>
      </c>
      <c r="K59" s="32">
        <f t="shared" si="9"/>
        <v>0</v>
      </c>
      <c r="L59" s="32">
        <f t="shared" si="10"/>
        <v>0</v>
      </c>
      <c r="M59" s="32">
        <f t="shared" si="11"/>
        <v>0</v>
      </c>
      <c r="N59" s="33">
        <f t="shared" si="12"/>
        <v>0</v>
      </c>
    </row>
    <row r="60" spans="2:14" ht="16.5">
      <c r="B60" s="72" t="str">
        <f>'設定'!D60</f>
        <v>樣品費</v>
      </c>
      <c r="C60" s="69">
        <f t="shared" si="1"/>
        <v>0</v>
      </c>
      <c r="D60" s="32">
        <f t="shared" si="2"/>
        <v>0</v>
      </c>
      <c r="E60" s="32">
        <f t="shared" si="3"/>
        <v>0</v>
      </c>
      <c r="F60" s="32">
        <f t="shared" si="4"/>
        <v>0</v>
      </c>
      <c r="G60" s="32">
        <f t="shared" si="5"/>
        <v>0</v>
      </c>
      <c r="H60" s="32">
        <f t="shared" si="6"/>
        <v>0</v>
      </c>
      <c r="I60" s="32">
        <f t="shared" si="7"/>
        <v>0</v>
      </c>
      <c r="J60" s="32">
        <f t="shared" si="8"/>
        <v>0</v>
      </c>
      <c r="K60" s="32">
        <f t="shared" si="9"/>
        <v>0</v>
      </c>
      <c r="L60" s="32">
        <f t="shared" si="10"/>
        <v>0</v>
      </c>
      <c r="M60" s="32">
        <f t="shared" si="11"/>
        <v>0</v>
      </c>
      <c r="N60" s="33">
        <f t="shared" si="12"/>
        <v>0</v>
      </c>
    </row>
    <row r="61" spans="2:14" ht="16.5">
      <c r="B61" s="72" t="str">
        <f>'設定'!D61</f>
        <v>管理費</v>
      </c>
      <c r="C61" s="69">
        <f t="shared" si="1"/>
        <v>0</v>
      </c>
      <c r="D61" s="32">
        <f t="shared" si="2"/>
        <v>0</v>
      </c>
      <c r="E61" s="32">
        <f t="shared" si="3"/>
        <v>0</v>
      </c>
      <c r="F61" s="32">
        <f t="shared" si="4"/>
        <v>0</v>
      </c>
      <c r="G61" s="32">
        <f t="shared" si="5"/>
        <v>0</v>
      </c>
      <c r="H61" s="32">
        <f t="shared" si="6"/>
        <v>0</v>
      </c>
      <c r="I61" s="32">
        <f t="shared" si="7"/>
        <v>0</v>
      </c>
      <c r="J61" s="32">
        <f t="shared" si="8"/>
        <v>0</v>
      </c>
      <c r="K61" s="32">
        <f t="shared" si="9"/>
        <v>0</v>
      </c>
      <c r="L61" s="32">
        <f t="shared" si="10"/>
        <v>0</v>
      </c>
      <c r="M61" s="32">
        <f t="shared" si="11"/>
        <v>0</v>
      </c>
      <c r="N61" s="33">
        <f t="shared" si="12"/>
        <v>0</v>
      </c>
    </row>
    <row r="62" spans="2:14" ht="16.5">
      <c r="B62" s="72" t="str">
        <f>'設定'!D62</f>
        <v>規費</v>
      </c>
      <c r="C62" s="69">
        <f t="shared" si="1"/>
        <v>0</v>
      </c>
      <c r="D62" s="32">
        <f t="shared" si="2"/>
        <v>0</v>
      </c>
      <c r="E62" s="32">
        <f t="shared" si="3"/>
        <v>0</v>
      </c>
      <c r="F62" s="32">
        <f t="shared" si="4"/>
        <v>0</v>
      </c>
      <c r="G62" s="32">
        <f t="shared" si="5"/>
        <v>0</v>
      </c>
      <c r="H62" s="32">
        <f t="shared" si="6"/>
        <v>0</v>
      </c>
      <c r="I62" s="32">
        <f t="shared" si="7"/>
        <v>0</v>
      </c>
      <c r="J62" s="32">
        <f t="shared" si="8"/>
        <v>0</v>
      </c>
      <c r="K62" s="32">
        <f t="shared" si="9"/>
        <v>0</v>
      </c>
      <c r="L62" s="32">
        <f t="shared" si="10"/>
        <v>0</v>
      </c>
      <c r="M62" s="32">
        <f t="shared" si="11"/>
        <v>0</v>
      </c>
      <c r="N62" s="33">
        <f t="shared" si="12"/>
        <v>0</v>
      </c>
    </row>
    <row r="63" spans="2:14" ht="16.5">
      <c r="B63" s="72" t="str">
        <f>'設定'!D63</f>
        <v>其他雜費</v>
      </c>
      <c r="C63" s="69">
        <f t="shared" si="1"/>
        <v>0</v>
      </c>
      <c r="D63" s="32">
        <f t="shared" si="2"/>
        <v>0</v>
      </c>
      <c r="E63" s="32">
        <f t="shared" si="3"/>
        <v>0</v>
      </c>
      <c r="F63" s="32">
        <f t="shared" si="4"/>
        <v>0</v>
      </c>
      <c r="G63" s="32">
        <f t="shared" si="5"/>
        <v>0</v>
      </c>
      <c r="H63" s="32">
        <f t="shared" si="6"/>
        <v>0</v>
      </c>
      <c r="I63" s="32">
        <f t="shared" si="7"/>
        <v>0</v>
      </c>
      <c r="J63" s="32">
        <f t="shared" si="8"/>
        <v>0</v>
      </c>
      <c r="K63" s="32">
        <f t="shared" si="9"/>
        <v>0</v>
      </c>
      <c r="L63" s="32">
        <f t="shared" si="10"/>
        <v>0</v>
      </c>
      <c r="M63" s="32">
        <f t="shared" si="11"/>
        <v>0</v>
      </c>
      <c r="N63" s="33">
        <f t="shared" si="12"/>
        <v>0</v>
      </c>
    </row>
    <row r="64" spans="2:14" ht="16.5">
      <c r="B64" s="72">
        <f>'設定'!D64</f>
        <v>0</v>
      </c>
      <c r="C64" s="69">
        <f t="shared" si="1"/>
        <v>0</v>
      </c>
      <c r="D64" s="32">
        <f t="shared" si="2"/>
        <v>0</v>
      </c>
      <c r="E64" s="32">
        <f t="shared" si="3"/>
        <v>0</v>
      </c>
      <c r="F64" s="32">
        <f t="shared" si="4"/>
        <v>0</v>
      </c>
      <c r="G64" s="32">
        <f t="shared" si="5"/>
        <v>0</v>
      </c>
      <c r="H64" s="32">
        <f t="shared" si="6"/>
        <v>0</v>
      </c>
      <c r="I64" s="32">
        <f t="shared" si="7"/>
        <v>0</v>
      </c>
      <c r="J64" s="32">
        <f t="shared" si="8"/>
        <v>0</v>
      </c>
      <c r="K64" s="32">
        <f t="shared" si="9"/>
        <v>0</v>
      </c>
      <c r="L64" s="32">
        <f t="shared" si="10"/>
        <v>0</v>
      </c>
      <c r="M64" s="32">
        <f t="shared" si="11"/>
        <v>0</v>
      </c>
      <c r="N64" s="33">
        <f t="shared" si="12"/>
        <v>0</v>
      </c>
    </row>
    <row r="65" spans="2:14" ht="16.5">
      <c r="B65" s="72">
        <f>'設定'!D65</f>
        <v>0</v>
      </c>
      <c r="C65" s="69">
        <f t="shared" si="1"/>
        <v>0</v>
      </c>
      <c r="D65" s="32">
        <f t="shared" si="2"/>
        <v>0</v>
      </c>
      <c r="E65" s="32">
        <f t="shared" si="3"/>
        <v>0</v>
      </c>
      <c r="F65" s="32">
        <f t="shared" si="4"/>
        <v>0</v>
      </c>
      <c r="G65" s="32">
        <f t="shared" si="5"/>
        <v>0</v>
      </c>
      <c r="H65" s="32">
        <f t="shared" si="6"/>
        <v>0</v>
      </c>
      <c r="I65" s="32">
        <f t="shared" si="7"/>
        <v>0</v>
      </c>
      <c r="J65" s="32">
        <f t="shared" si="8"/>
        <v>0</v>
      </c>
      <c r="K65" s="32">
        <f t="shared" si="9"/>
        <v>0</v>
      </c>
      <c r="L65" s="32">
        <f t="shared" si="10"/>
        <v>0</v>
      </c>
      <c r="M65" s="32">
        <f t="shared" si="11"/>
        <v>0</v>
      </c>
      <c r="N65" s="33">
        <f t="shared" si="12"/>
        <v>0</v>
      </c>
    </row>
    <row r="66" spans="2:14" ht="16.5">
      <c r="B66" s="72">
        <f>'設定'!D66</f>
        <v>0</v>
      </c>
      <c r="C66" s="69">
        <f t="shared" si="1"/>
        <v>0</v>
      </c>
      <c r="D66" s="32">
        <f t="shared" si="2"/>
        <v>0</v>
      </c>
      <c r="E66" s="32">
        <f t="shared" si="3"/>
        <v>0</v>
      </c>
      <c r="F66" s="32">
        <f t="shared" si="4"/>
        <v>0</v>
      </c>
      <c r="G66" s="32">
        <f t="shared" si="5"/>
        <v>0</v>
      </c>
      <c r="H66" s="32">
        <f t="shared" si="6"/>
        <v>0</v>
      </c>
      <c r="I66" s="32">
        <f t="shared" si="7"/>
        <v>0</v>
      </c>
      <c r="J66" s="32">
        <f t="shared" si="8"/>
        <v>0</v>
      </c>
      <c r="K66" s="32">
        <f t="shared" si="9"/>
        <v>0</v>
      </c>
      <c r="L66" s="32">
        <f t="shared" si="10"/>
        <v>0</v>
      </c>
      <c r="M66" s="32">
        <f t="shared" si="11"/>
        <v>0</v>
      </c>
      <c r="N66" s="33">
        <f t="shared" si="12"/>
        <v>0</v>
      </c>
    </row>
    <row r="67" spans="2:14" ht="16.5">
      <c r="B67" s="72">
        <f>'設定'!D67</f>
        <v>0</v>
      </c>
      <c r="C67" s="69">
        <f t="shared" si="1"/>
        <v>0</v>
      </c>
      <c r="D67" s="32">
        <f t="shared" si="2"/>
        <v>0</v>
      </c>
      <c r="E67" s="32">
        <f t="shared" si="3"/>
        <v>0</v>
      </c>
      <c r="F67" s="32">
        <f t="shared" si="4"/>
        <v>0</v>
      </c>
      <c r="G67" s="32">
        <f t="shared" si="5"/>
        <v>0</v>
      </c>
      <c r="H67" s="32">
        <f t="shared" si="6"/>
        <v>0</v>
      </c>
      <c r="I67" s="32">
        <f t="shared" si="7"/>
        <v>0</v>
      </c>
      <c r="J67" s="32">
        <f t="shared" si="8"/>
        <v>0</v>
      </c>
      <c r="K67" s="32">
        <f t="shared" si="9"/>
        <v>0</v>
      </c>
      <c r="L67" s="32">
        <f t="shared" si="10"/>
        <v>0</v>
      </c>
      <c r="M67" s="32">
        <f t="shared" si="11"/>
        <v>0</v>
      </c>
      <c r="N67" s="33">
        <f t="shared" si="12"/>
        <v>0</v>
      </c>
    </row>
    <row r="68" spans="2:14" ht="16.5">
      <c r="B68" s="72">
        <f>'設定'!D68</f>
        <v>0</v>
      </c>
      <c r="C68" s="69">
        <f t="shared" si="1"/>
        <v>0</v>
      </c>
      <c r="D68" s="32">
        <f t="shared" si="2"/>
        <v>0</v>
      </c>
      <c r="E68" s="32">
        <f t="shared" si="3"/>
        <v>0</v>
      </c>
      <c r="F68" s="32">
        <f t="shared" si="4"/>
        <v>0</v>
      </c>
      <c r="G68" s="32">
        <f t="shared" si="5"/>
        <v>0</v>
      </c>
      <c r="H68" s="32">
        <f t="shared" si="6"/>
        <v>0</v>
      </c>
      <c r="I68" s="32">
        <f t="shared" si="7"/>
        <v>0</v>
      </c>
      <c r="J68" s="32">
        <f t="shared" si="8"/>
        <v>0</v>
      </c>
      <c r="K68" s="32">
        <f t="shared" si="9"/>
        <v>0</v>
      </c>
      <c r="L68" s="32">
        <f t="shared" si="10"/>
        <v>0</v>
      </c>
      <c r="M68" s="32">
        <f t="shared" si="11"/>
        <v>0</v>
      </c>
      <c r="N68" s="33">
        <f t="shared" si="12"/>
        <v>0</v>
      </c>
    </row>
    <row r="69" spans="2:14" ht="16.5">
      <c r="B69" s="72">
        <f>'設定'!D69</f>
        <v>0</v>
      </c>
      <c r="C69" s="69">
        <f t="shared" si="1"/>
        <v>0</v>
      </c>
      <c r="D69" s="32">
        <f t="shared" si="2"/>
        <v>0</v>
      </c>
      <c r="E69" s="32">
        <f t="shared" si="3"/>
        <v>0</v>
      </c>
      <c r="F69" s="32">
        <f t="shared" si="4"/>
        <v>0</v>
      </c>
      <c r="G69" s="32">
        <f t="shared" si="5"/>
        <v>0</v>
      </c>
      <c r="H69" s="32">
        <f t="shared" si="6"/>
        <v>0</v>
      </c>
      <c r="I69" s="32">
        <f t="shared" si="7"/>
        <v>0</v>
      </c>
      <c r="J69" s="32">
        <f t="shared" si="8"/>
        <v>0</v>
      </c>
      <c r="K69" s="32">
        <f t="shared" si="9"/>
        <v>0</v>
      </c>
      <c r="L69" s="32">
        <f t="shared" si="10"/>
        <v>0</v>
      </c>
      <c r="M69" s="32">
        <f t="shared" si="11"/>
        <v>0</v>
      </c>
      <c r="N69" s="33">
        <f t="shared" si="12"/>
        <v>0</v>
      </c>
    </row>
    <row r="70" spans="2:14" ht="16.5">
      <c r="B70" s="72">
        <f>'設定'!D70</f>
        <v>0</v>
      </c>
      <c r="C70" s="69">
        <f t="shared" si="1"/>
        <v>0</v>
      </c>
      <c r="D70" s="32">
        <f t="shared" si="2"/>
        <v>0</v>
      </c>
      <c r="E70" s="32">
        <f t="shared" si="3"/>
        <v>0</v>
      </c>
      <c r="F70" s="32">
        <f t="shared" si="4"/>
        <v>0</v>
      </c>
      <c r="G70" s="32">
        <f t="shared" si="5"/>
        <v>0</v>
      </c>
      <c r="H70" s="32">
        <f t="shared" si="6"/>
        <v>0</v>
      </c>
      <c r="I70" s="32">
        <f t="shared" si="7"/>
        <v>0</v>
      </c>
      <c r="J70" s="32">
        <f t="shared" si="8"/>
        <v>0</v>
      </c>
      <c r="K70" s="32">
        <f t="shared" si="9"/>
        <v>0</v>
      </c>
      <c r="L70" s="32">
        <f t="shared" si="10"/>
        <v>0</v>
      </c>
      <c r="M70" s="32">
        <f t="shared" si="11"/>
        <v>0</v>
      </c>
      <c r="N70" s="33">
        <f t="shared" si="12"/>
        <v>0</v>
      </c>
    </row>
    <row r="71" spans="2:14" ht="16.5">
      <c r="B71" s="72">
        <f>'設定'!D71</f>
        <v>0</v>
      </c>
      <c r="C71" s="69">
        <f t="shared" si="1"/>
        <v>0</v>
      </c>
      <c r="D71" s="32">
        <f t="shared" si="2"/>
        <v>0</v>
      </c>
      <c r="E71" s="32">
        <f t="shared" si="3"/>
        <v>0</v>
      </c>
      <c r="F71" s="32">
        <f t="shared" si="4"/>
        <v>0</v>
      </c>
      <c r="G71" s="32">
        <f t="shared" si="5"/>
        <v>0</v>
      </c>
      <c r="H71" s="32">
        <f t="shared" si="6"/>
        <v>0</v>
      </c>
      <c r="I71" s="32">
        <f t="shared" si="7"/>
        <v>0</v>
      </c>
      <c r="J71" s="32">
        <f t="shared" si="8"/>
        <v>0</v>
      </c>
      <c r="K71" s="32">
        <f t="shared" si="9"/>
        <v>0</v>
      </c>
      <c r="L71" s="32">
        <f t="shared" si="10"/>
        <v>0</v>
      </c>
      <c r="M71" s="32">
        <f t="shared" si="11"/>
        <v>0</v>
      </c>
      <c r="N71" s="33">
        <f t="shared" si="12"/>
        <v>0</v>
      </c>
    </row>
    <row r="72" spans="2:14" ht="16.5">
      <c r="B72" s="72">
        <f>'設定'!D72</f>
        <v>0</v>
      </c>
      <c r="C72" s="69">
        <f t="shared" si="1"/>
        <v>0</v>
      </c>
      <c r="D72" s="32">
        <f t="shared" si="2"/>
        <v>0</v>
      </c>
      <c r="E72" s="32">
        <f t="shared" si="3"/>
        <v>0</v>
      </c>
      <c r="F72" s="32">
        <f t="shared" si="4"/>
        <v>0</v>
      </c>
      <c r="G72" s="32">
        <f t="shared" si="5"/>
        <v>0</v>
      </c>
      <c r="H72" s="32">
        <f t="shared" si="6"/>
        <v>0</v>
      </c>
      <c r="I72" s="32">
        <f t="shared" si="7"/>
        <v>0</v>
      </c>
      <c r="J72" s="32">
        <f t="shared" si="8"/>
        <v>0</v>
      </c>
      <c r="K72" s="32">
        <f t="shared" si="9"/>
        <v>0</v>
      </c>
      <c r="L72" s="32">
        <f t="shared" si="10"/>
        <v>0</v>
      </c>
      <c r="M72" s="32">
        <f t="shared" si="11"/>
        <v>0</v>
      </c>
      <c r="N72" s="33">
        <f t="shared" si="12"/>
        <v>0</v>
      </c>
    </row>
    <row r="73" spans="2:14" ht="16.5">
      <c r="B73" s="72">
        <f>'設定'!D73</f>
        <v>0</v>
      </c>
      <c r="C73" s="69">
        <f t="shared" si="1"/>
        <v>0</v>
      </c>
      <c r="D73" s="32">
        <f t="shared" si="2"/>
        <v>0</v>
      </c>
      <c r="E73" s="32">
        <f t="shared" si="3"/>
        <v>0</v>
      </c>
      <c r="F73" s="32">
        <f t="shared" si="4"/>
        <v>0</v>
      </c>
      <c r="G73" s="32">
        <f t="shared" si="5"/>
        <v>0</v>
      </c>
      <c r="H73" s="32">
        <f t="shared" si="6"/>
        <v>0</v>
      </c>
      <c r="I73" s="32">
        <f t="shared" si="7"/>
        <v>0</v>
      </c>
      <c r="J73" s="32">
        <f t="shared" si="8"/>
        <v>0</v>
      </c>
      <c r="K73" s="32">
        <f t="shared" si="9"/>
        <v>0</v>
      </c>
      <c r="L73" s="32">
        <f t="shared" si="10"/>
        <v>0</v>
      </c>
      <c r="M73" s="32">
        <f t="shared" si="11"/>
        <v>0</v>
      </c>
      <c r="N73" s="33">
        <f t="shared" si="12"/>
        <v>0</v>
      </c>
    </row>
    <row r="74" spans="2:14" ht="16.5">
      <c r="B74" s="72">
        <f>'設定'!D74</f>
        <v>0</v>
      </c>
      <c r="C74" s="69">
        <f aca="true" t="shared" si="13" ref="C74:C84">SUMIF(科目1,$B74,金額1)</f>
        <v>0</v>
      </c>
      <c r="D74" s="32">
        <f aca="true" t="shared" si="14" ref="D74:D84">SUMIF(科目2,$B74,金額2)</f>
        <v>0</v>
      </c>
      <c r="E74" s="32">
        <f aca="true" t="shared" si="15" ref="E74:E84">SUMIF(科目3,$B74,金額3)</f>
        <v>0</v>
      </c>
      <c r="F74" s="32">
        <f aca="true" t="shared" si="16" ref="F74:F84">SUMIF(科目4,$B74,金額4)</f>
        <v>0</v>
      </c>
      <c r="G74" s="32">
        <f aca="true" t="shared" si="17" ref="G74:G84">SUMIF(科目5,$B74,金額5)</f>
        <v>0</v>
      </c>
      <c r="H74" s="32">
        <f aca="true" t="shared" si="18" ref="H74:H84">SUMIF(科目6,$B74,金額6)</f>
        <v>0</v>
      </c>
      <c r="I74" s="32">
        <f aca="true" t="shared" si="19" ref="I74:I84">SUMIF(科目7,$B74,金額7)</f>
        <v>0</v>
      </c>
      <c r="J74" s="32">
        <f aca="true" t="shared" si="20" ref="J74:J84">SUMIF(科目8,$B74,金額8)</f>
        <v>0</v>
      </c>
      <c r="K74" s="32">
        <f aca="true" t="shared" si="21" ref="K74:K84">SUMIF(科目9,$B74,金額9)</f>
        <v>0</v>
      </c>
      <c r="L74" s="32">
        <f aca="true" t="shared" si="22" ref="L74:L84">SUMIF(科目10,$B74,金額10)</f>
        <v>0</v>
      </c>
      <c r="M74" s="32">
        <f aca="true" t="shared" si="23" ref="M74:M84">SUMIF(科目11,$B74,金額11)</f>
        <v>0</v>
      </c>
      <c r="N74" s="33">
        <f aca="true" t="shared" si="24" ref="N74:N84">SUMIF(科目12,$B74,金額12)</f>
        <v>0</v>
      </c>
    </row>
    <row r="75" spans="2:14" ht="16.5">
      <c r="B75" s="72">
        <f>'設定'!D75</f>
        <v>0</v>
      </c>
      <c r="C75" s="69">
        <f t="shared" si="13"/>
        <v>0</v>
      </c>
      <c r="D75" s="32">
        <f t="shared" si="14"/>
        <v>0</v>
      </c>
      <c r="E75" s="32">
        <f t="shared" si="15"/>
        <v>0</v>
      </c>
      <c r="F75" s="32">
        <f t="shared" si="16"/>
        <v>0</v>
      </c>
      <c r="G75" s="32">
        <f t="shared" si="17"/>
        <v>0</v>
      </c>
      <c r="H75" s="32">
        <f t="shared" si="18"/>
        <v>0</v>
      </c>
      <c r="I75" s="32">
        <f t="shared" si="19"/>
        <v>0</v>
      </c>
      <c r="J75" s="32">
        <f t="shared" si="20"/>
        <v>0</v>
      </c>
      <c r="K75" s="32">
        <f t="shared" si="21"/>
        <v>0</v>
      </c>
      <c r="L75" s="32">
        <f t="shared" si="22"/>
        <v>0</v>
      </c>
      <c r="M75" s="32">
        <f t="shared" si="23"/>
        <v>0</v>
      </c>
      <c r="N75" s="33">
        <f t="shared" si="24"/>
        <v>0</v>
      </c>
    </row>
    <row r="76" spans="2:14" ht="16.5">
      <c r="B76" s="72">
        <f>'設定'!D76</f>
        <v>0</v>
      </c>
      <c r="C76" s="69">
        <f t="shared" si="13"/>
        <v>0</v>
      </c>
      <c r="D76" s="32">
        <f t="shared" si="14"/>
        <v>0</v>
      </c>
      <c r="E76" s="32">
        <f t="shared" si="15"/>
        <v>0</v>
      </c>
      <c r="F76" s="32">
        <f t="shared" si="16"/>
        <v>0</v>
      </c>
      <c r="G76" s="32">
        <f t="shared" si="17"/>
        <v>0</v>
      </c>
      <c r="H76" s="32">
        <f t="shared" si="18"/>
        <v>0</v>
      </c>
      <c r="I76" s="32">
        <f t="shared" si="19"/>
        <v>0</v>
      </c>
      <c r="J76" s="32">
        <f t="shared" si="20"/>
        <v>0</v>
      </c>
      <c r="K76" s="32">
        <f t="shared" si="21"/>
        <v>0</v>
      </c>
      <c r="L76" s="32">
        <f t="shared" si="22"/>
        <v>0</v>
      </c>
      <c r="M76" s="32">
        <f t="shared" si="23"/>
        <v>0</v>
      </c>
      <c r="N76" s="33">
        <f t="shared" si="24"/>
        <v>0</v>
      </c>
    </row>
    <row r="77" spans="2:14" ht="16.5">
      <c r="B77" s="72">
        <f>'設定'!D77</f>
        <v>0</v>
      </c>
      <c r="C77" s="69">
        <f t="shared" si="13"/>
        <v>0</v>
      </c>
      <c r="D77" s="32">
        <f t="shared" si="14"/>
        <v>0</v>
      </c>
      <c r="E77" s="32">
        <f t="shared" si="15"/>
        <v>0</v>
      </c>
      <c r="F77" s="32">
        <f t="shared" si="16"/>
        <v>0</v>
      </c>
      <c r="G77" s="32">
        <f t="shared" si="17"/>
        <v>0</v>
      </c>
      <c r="H77" s="32">
        <f t="shared" si="18"/>
        <v>0</v>
      </c>
      <c r="I77" s="32">
        <f t="shared" si="19"/>
        <v>0</v>
      </c>
      <c r="J77" s="32">
        <f t="shared" si="20"/>
        <v>0</v>
      </c>
      <c r="K77" s="32">
        <f t="shared" si="21"/>
        <v>0</v>
      </c>
      <c r="L77" s="32">
        <f t="shared" si="22"/>
        <v>0</v>
      </c>
      <c r="M77" s="32">
        <f t="shared" si="23"/>
        <v>0</v>
      </c>
      <c r="N77" s="33">
        <f t="shared" si="24"/>
        <v>0</v>
      </c>
    </row>
    <row r="78" spans="2:14" ht="16.5">
      <c r="B78" s="72">
        <f>'設定'!D78</f>
        <v>0</v>
      </c>
      <c r="C78" s="69">
        <f t="shared" si="13"/>
        <v>0</v>
      </c>
      <c r="D78" s="32">
        <f t="shared" si="14"/>
        <v>0</v>
      </c>
      <c r="E78" s="32">
        <f t="shared" si="15"/>
        <v>0</v>
      </c>
      <c r="F78" s="32">
        <f t="shared" si="16"/>
        <v>0</v>
      </c>
      <c r="G78" s="32">
        <f t="shared" si="17"/>
        <v>0</v>
      </c>
      <c r="H78" s="32">
        <f t="shared" si="18"/>
        <v>0</v>
      </c>
      <c r="I78" s="32">
        <f t="shared" si="19"/>
        <v>0</v>
      </c>
      <c r="J78" s="32">
        <f t="shared" si="20"/>
        <v>0</v>
      </c>
      <c r="K78" s="32">
        <f t="shared" si="21"/>
        <v>0</v>
      </c>
      <c r="L78" s="32">
        <f t="shared" si="22"/>
        <v>0</v>
      </c>
      <c r="M78" s="32">
        <f t="shared" si="23"/>
        <v>0</v>
      </c>
      <c r="N78" s="33">
        <f t="shared" si="24"/>
        <v>0</v>
      </c>
    </row>
    <row r="79" spans="2:14" ht="16.5">
      <c r="B79" s="72">
        <f>'設定'!D79</f>
        <v>0</v>
      </c>
      <c r="C79" s="69">
        <f t="shared" si="13"/>
        <v>0</v>
      </c>
      <c r="D79" s="32">
        <f t="shared" si="14"/>
        <v>0</v>
      </c>
      <c r="E79" s="32">
        <f t="shared" si="15"/>
        <v>0</v>
      </c>
      <c r="F79" s="32">
        <f t="shared" si="16"/>
        <v>0</v>
      </c>
      <c r="G79" s="32">
        <f t="shared" si="17"/>
        <v>0</v>
      </c>
      <c r="H79" s="32">
        <f t="shared" si="18"/>
        <v>0</v>
      </c>
      <c r="I79" s="32">
        <f t="shared" si="19"/>
        <v>0</v>
      </c>
      <c r="J79" s="32">
        <f t="shared" si="20"/>
        <v>0</v>
      </c>
      <c r="K79" s="32">
        <f t="shared" si="21"/>
        <v>0</v>
      </c>
      <c r="L79" s="32">
        <f t="shared" si="22"/>
        <v>0</v>
      </c>
      <c r="M79" s="32">
        <f t="shared" si="23"/>
        <v>0</v>
      </c>
      <c r="N79" s="33">
        <f t="shared" si="24"/>
        <v>0</v>
      </c>
    </row>
    <row r="80" spans="2:14" ht="16.5">
      <c r="B80" s="72">
        <f>'設定'!D80</f>
        <v>0</v>
      </c>
      <c r="C80" s="69">
        <f t="shared" si="13"/>
        <v>0</v>
      </c>
      <c r="D80" s="32">
        <f t="shared" si="14"/>
        <v>0</v>
      </c>
      <c r="E80" s="32">
        <f t="shared" si="15"/>
        <v>0</v>
      </c>
      <c r="F80" s="32">
        <f t="shared" si="16"/>
        <v>0</v>
      </c>
      <c r="G80" s="32">
        <f t="shared" si="17"/>
        <v>0</v>
      </c>
      <c r="H80" s="32">
        <f t="shared" si="18"/>
        <v>0</v>
      </c>
      <c r="I80" s="32">
        <f t="shared" si="19"/>
        <v>0</v>
      </c>
      <c r="J80" s="32">
        <f t="shared" si="20"/>
        <v>0</v>
      </c>
      <c r="K80" s="32">
        <f t="shared" si="21"/>
        <v>0</v>
      </c>
      <c r="L80" s="32">
        <f t="shared" si="22"/>
        <v>0</v>
      </c>
      <c r="M80" s="32">
        <f t="shared" si="23"/>
        <v>0</v>
      </c>
      <c r="N80" s="33">
        <f t="shared" si="24"/>
        <v>0</v>
      </c>
    </row>
    <row r="81" spans="2:14" ht="16.5">
      <c r="B81" s="72">
        <f>'設定'!D81</f>
        <v>0</v>
      </c>
      <c r="C81" s="69">
        <f t="shared" si="13"/>
        <v>0</v>
      </c>
      <c r="D81" s="32">
        <f t="shared" si="14"/>
        <v>0</v>
      </c>
      <c r="E81" s="32">
        <f t="shared" si="15"/>
        <v>0</v>
      </c>
      <c r="F81" s="32">
        <f t="shared" si="16"/>
        <v>0</v>
      </c>
      <c r="G81" s="32">
        <f t="shared" si="17"/>
        <v>0</v>
      </c>
      <c r="H81" s="32">
        <f t="shared" si="18"/>
        <v>0</v>
      </c>
      <c r="I81" s="32">
        <f t="shared" si="19"/>
        <v>0</v>
      </c>
      <c r="J81" s="32">
        <f t="shared" si="20"/>
        <v>0</v>
      </c>
      <c r="K81" s="32">
        <f t="shared" si="21"/>
        <v>0</v>
      </c>
      <c r="L81" s="32">
        <f t="shared" si="22"/>
        <v>0</v>
      </c>
      <c r="M81" s="32">
        <f t="shared" si="23"/>
        <v>0</v>
      </c>
      <c r="N81" s="33">
        <f t="shared" si="24"/>
        <v>0</v>
      </c>
    </row>
    <row r="82" spans="2:14" ht="16.5">
      <c r="B82" s="72">
        <f>'設定'!D82</f>
        <v>0</v>
      </c>
      <c r="C82" s="69">
        <f t="shared" si="13"/>
        <v>0</v>
      </c>
      <c r="D82" s="32">
        <f t="shared" si="14"/>
        <v>0</v>
      </c>
      <c r="E82" s="32">
        <f t="shared" si="15"/>
        <v>0</v>
      </c>
      <c r="F82" s="32">
        <f t="shared" si="16"/>
        <v>0</v>
      </c>
      <c r="G82" s="32">
        <f t="shared" si="17"/>
        <v>0</v>
      </c>
      <c r="H82" s="32">
        <f t="shared" si="18"/>
        <v>0</v>
      </c>
      <c r="I82" s="32">
        <f t="shared" si="19"/>
        <v>0</v>
      </c>
      <c r="J82" s="32">
        <f t="shared" si="20"/>
        <v>0</v>
      </c>
      <c r="K82" s="32">
        <f t="shared" si="21"/>
        <v>0</v>
      </c>
      <c r="L82" s="32">
        <f t="shared" si="22"/>
        <v>0</v>
      </c>
      <c r="M82" s="32">
        <f t="shared" si="23"/>
        <v>0</v>
      </c>
      <c r="N82" s="33">
        <f t="shared" si="24"/>
        <v>0</v>
      </c>
    </row>
    <row r="83" spans="2:14" ht="16.5">
      <c r="B83" s="72">
        <f>'設定'!D83</f>
        <v>0</v>
      </c>
      <c r="C83" s="69">
        <f t="shared" si="13"/>
        <v>0</v>
      </c>
      <c r="D83" s="32">
        <f t="shared" si="14"/>
        <v>0</v>
      </c>
      <c r="E83" s="32">
        <f t="shared" si="15"/>
        <v>0</v>
      </c>
      <c r="F83" s="32">
        <f t="shared" si="16"/>
        <v>0</v>
      </c>
      <c r="G83" s="32">
        <f t="shared" si="17"/>
        <v>0</v>
      </c>
      <c r="H83" s="32">
        <f t="shared" si="18"/>
        <v>0</v>
      </c>
      <c r="I83" s="32">
        <f t="shared" si="19"/>
        <v>0</v>
      </c>
      <c r="J83" s="32">
        <f t="shared" si="20"/>
        <v>0</v>
      </c>
      <c r="K83" s="32">
        <f t="shared" si="21"/>
        <v>0</v>
      </c>
      <c r="L83" s="32">
        <f t="shared" si="22"/>
        <v>0</v>
      </c>
      <c r="M83" s="32">
        <f t="shared" si="23"/>
        <v>0</v>
      </c>
      <c r="N83" s="33">
        <f t="shared" si="24"/>
        <v>0</v>
      </c>
    </row>
    <row r="84" spans="2:14" ht="17.25" thickBot="1">
      <c r="B84" s="73">
        <f>'設定'!D84</f>
        <v>0</v>
      </c>
      <c r="C84" s="70">
        <f t="shared" si="13"/>
        <v>0</v>
      </c>
      <c r="D84" s="34">
        <f t="shared" si="14"/>
        <v>0</v>
      </c>
      <c r="E84" s="34">
        <f t="shared" si="15"/>
        <v>0</v>
      </c>
      <c r="F84" s="34">
        <f t="shared" si="16"/>
        <v>0</v>
      </c>
      <c r="G84" s="34">
        <f t="shared" si="17"/>
        <v>0</v>
      </c>
      <c r="H84" s="34">
        <f t="shared" si="18"/>
        <v>0</v>
      </c>
      <c r="I84" s="34">
        <f t="shared" si="19"/>
        <v>0</v>
      </c>
      <c r="J84" s="34">
        <f t="shared" si="20"/>
        <v>0</v>
      </c>
      <c r="K84" s="34">
        <f t="shared" si="21"/>
        <v>0</v>
      </c>
      <c r="L84" s="34">
        <f t="shared" si="22"/>
        <v>0</v>
      </c>
      <c r="M84" s="34">
        <f t="shared" si="23"/>
        <v>0</v>
      </c>
      <c r="N84" s="35">
        <f t="shared" si="24"/>
        <v>0</v>
      </c>
    </row>
  </sheetData>
  <mergeCells count="1">
    <mergeCell ref="B1:N1"/>
  </mergeCells>
  <printOptions horizontalCentered="1"/>
  <pageMargins left="0.3937007874015748" right="0.3937007874015748" top="0.25" bottom="0.26" header="0.25" footer="0.26"/>
  <pageSetup fitToHeight="1" fitToWidth="1" horizontalDpi="600" verticalDpi="600" orientation="portrait" paperSize="9" scale="60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62" sqref="H62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7</v>
      </c>
      <c r="D2" s="81"/>
      <c r="E2" s="81"/>
      <c r="F2" s="81"/>
      <c r="G2" s="81"/>
      <c r="H2" s="81"/>
    </row>
    <row r="3" spans="3:8" ht="16.5">
      <c r="C3" s="82" t="str">
        <f>年度&amp;" 年 1 月 "</f>
        <v>98 年 1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1</v>
      </c>
      <c r="D4" s="78" t="s">
        <v>2</v>
      </c>
      <c r="E4" s="78" t="s">
        <v>13</v>
      </c>
      <c r="F4" s="3" t="s">
        <v>3</v>
      </c>
      <c r="G4" s="3" t="s">
        <v>4</v>
      </c>
      <c r="H4" s="4" t="s">
        <v>5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37622</v>
      </c>
      <c r="D6" s="8" t="s">
        <v>15</v>
      </c>
      <c r="E6" s="14"/>
      <c r="F6" s="15"/>
      <c r="G6" s="15"/>
      <c r="H6" s="9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17"/>
      <c r="G7" s="17"/>
      <c r="H7" s="6">
        <f aca="true" t="shared" si="1" ref="H7:H70"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17"/>
      <c r="G8" s="17"/>
      <c r="H8" s="6">
        <f t="shared" si="1"/>
        <v>0</v>
      </c>
    </row>
    <row r="9" spans="1:8" ht="16.5">
      <c r="A9" s="30">
        <f t="shared" si="0"/>
        <v>0</v>
      </c>
      <c r="C9" s="12"/>
      <c r="D9" s="5"/>
      <c r="E9" s="16"/>
      <c r="F9" s="17"/>
      <c r="G9" s="17"/>
      <c r="H9" s="6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17"/>
      <c r="G10" s="17"/>
      <c r="H10" s="6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17"/>
      <c r="G11" s="17"/>
      <c r="H11" s="6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17"/>
      <c r="G12" s="17"/>
      <c r="H12" s="6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17"/>
      <c r="G13" s="17"/>
      <c r="H13" s="6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17"/>
      <c r="G14" s="17"/>
      <c r="H14" s="6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17"/>
      <c r="G15" s="17"/>
      <c r="H15" s="6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17"/>
      <c r="G16" s="17"/>
      <c r="H16" s="6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17"/>
      <c r="G17" s="17"/>
      <c r="H17" s="6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17"/>
      <c r="G18" s="17"/>
      <c r="H18" s="6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17"/>
      <c r="G19" s="17"/>
      <c r="H19" s="6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17"/>
      <c r="G20" s="17"/>
      <c r="H20" s="6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17"/>
      <c r="G21" s="17"/>
      <c r="H21" s="6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17"/>
      <c r="G22" s="17"/>
      <c r="H22" s="6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17"/>
      <c r="G23" s="17"/>
      <c r="H23" s="6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17"/>
      <c r="G24" s="17"/>
      <c r="H24" s="6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17"/>
      <c r="G25" s="17"/>
      <c r="H25" s="6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17"/>
      <c r="G26" s="17"/>
      <c r="H26" s="6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17"/>
      <c r="G27" s="17"/>
      <c r="H27" s="6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17"/>
      <c r="G28" s="17"/>
      <c r="H28" s="6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17"/>
      <c r="G29" s="17"/>
      <c r="H29" s="6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17"/>
      <c r="G30" s="17"/>
      <c r="H30" s="6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17"/>
      <c r="G31" s="17"/>
      <c r="H31" s="6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17"/>
      <c r="G32" s="17"/>
      <c r="H32" s="6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17"/>
      <c r="G33" s="17"/>
      <c r="H33" s="6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17"/>
      <c r="G34" s="17"/>
      <c r="H34" s="6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17"/>
      <c r="G35" s="17"/>
      <c r="H35" s="6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17"/>
      <c r="G36" s="17"/>
      <c r="H36" s="6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17"/>
      <c r="G37" s="17"/>
      <c r="H37" s="6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17"/>
      <c r="G38" s="17"/>
      <c r="H38" s="6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17"/>
      <c r="G39" s="17"/>
      <c r="H39" s="6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17"/>
      <c r="G40" s="17"/>
      <c r="H40" s="6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17"/>
      <c r="G41" s="17"/>
      <c r="H41" s="6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17"/>
      <c r="G42" s="17"/>
      <c r="H42" s="6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17"/>
      <c r="G43" s="17"/>
      <c r="H43" s="6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17"/>
      <c r="G44" s="17"/>
      <c r="H44" s="6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17"/>
      <c r="G45" s="17"/>
      <c r="H45" s="6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17"/>
      <c r="G46" s="17"/>
      <c r="H46" s="6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17"/>
      <c r="G47" s="17"/>
      <c r="H47" s="6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17"/>
      <c r="G48" s="17"/>
      <c r="H48" s="6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17"/>
      <c r="G49" s="17"/>
      <c r="H49" s="6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17"/>
      <c r="G50" s="17"/>
      <c r="H50" s="6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17"/>
      <c r="G51" s="17"/>
      <c r="H51" s="6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17"/>
      <c r="G52" s="17"/>
      <c r="H52" s="6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17"/>
      <c r="G53" s="17"/>
      <c r="H53" s="6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17"/>
      <c r="G54" s="17"/>
      <c r="H54" s="6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17"/>
      <c r="G55" s="17"/>
      <c r="H55" s="6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17"/>
      <c r="G56" s="17"/>
      <c r="H56" s="6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17"/>
      <c r="G57" s="17"/>
      <c r="H57" s="6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17"/>
      <c r="G58" s="17"/>
      <c r="H58" s="6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17"/>
      <c r="G59" s="17"/>
      <c r="H59" s="6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17"/>
      <c r="G60" s="17"/>
      <c r="H60" s="6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17"/>
      <c r="G61" s="17"/>
      <c r="H61" s="6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17"/>
      <c r="G62" s="17"/>
      <c r="H62" s="6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17"/>
      <c r="G63" s="17"/>
      <c r="H63" s="6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17"/>
      <c r="G64" s="17"/>
      <c r="H64" s="6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17"/>
      <c r="G65" s="17"/>
      <c r="H65" s="6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17"/>
      <c r="G66" s="17"/>
      <c r="H66" s="6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17"/>
      <c r="G67" s="17"/>
      <c r="H67" s="6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17"/>
      <c r="G68" s="17"/>
      <c r="H68" s="6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17"/>
      <c r="G69" s="17"/>
      <c r="H69" s="6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17"/>
      <c r="G70" s="17"/>
      <c r="H70" s="6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17"/>
      <c r="G71" s="17"/>
      <c r="H71" s="6">
        <f aca="true" t="shared" si="3" ref="H71:H134">IF(LEN(C71&amp;D71&amp;E71&amp;F71&amp;G71)&gt;0,H70+F71-G71,)</f>
        <v>0</v>
      </c>
    </row>
    <row r="72" spans="1:8" ht="16.5">
      <c r="A72" s="30">
        <f t="shared" si="2"/>
        <v>0</v>
      </c>
      <c r="C72" s="12"/>
      <c r="D72" s="5"/>
      <c r="E72" s="16"/>
      <c r="F72" s="17"/>
      <c r="G72" s="17"/>
      <c r="H72" s="6">
        <f t="shared" si="3"/>
        <v>0</v>
      </c>
    </row>
    <row r="73" spans="1:8" ht="16.5">
      <c r="A73" s="30">
        <f t="shared" si="2"/>
        <v>0</v>
      </c>
      <c r="C73" s="12"/>
      <c r="D73" s="5"/>
      <c r="E73" s="16"/>
      <c r="F73" s="17"/>
      <c r="G73" s="17"/>
      <c r="H73" s="6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17"/>
      <c r="G74" s="17"/>
      <c r="H74" s="6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17"/>
      <c r="G75" s="17"/>
      <c r="H75" s="6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17"/>
      <c r="G76" s="17"/>
      <c r="H76" s="6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17"/>
      <c r="G77" s="17"/>
      <c r="H77" s="6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17"/>
      <c r="G78" s="17"/>
      <c r="H78" s="6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17"/>
      <c r="G79" s="17"/>
      <c r="H79" s="6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17"/>
      <c r="G80" s="17"/>
      <c r="H80" s="6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17"/>
      <c r="G81" s="17"/>
      <c r="H81" s="6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17"/>
      <c r="G82" s="17"/>
      <c r="H82" s="6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17"/>
      <c r="G83" s="17"/>
      <c r="H83" s="6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17"/>
      <c r="G84" s="17"/>
      <c r="H84" s="6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17"/>
      <c r="G85" s="17"/>
      <c r="H85" s="6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17"/>
      <c r="G86" s="17"/>
      <c r="H86" s="6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17"/>
      <c r="G87" s="17"/>
      <c r="H87" s="6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17"/>
      <c r="G88" s="17"/>
      <c r="H88" s="6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17"/>
      <c r="G89" s="17"/>
      <c r="H89" s="6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17"/>
      <c r="G90" s="17"/>
      <c r="H90" s="6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17"/>
      <c r="G91" s="17"/>
      <c r="H91" s="6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17"/>
      <c r="G92" s="17"/>
      <c r="H92" s="6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17"/>
      <c r="G93" s="17"/>
      <c r="H93" s="6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17"/>
      <c r="G94" s="17"/>
      <c r="H94" s="6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17"/>
      <c r="G95" s="17"/>
      <c r="H95" s="6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17"/>
      <c r="G96" s="17"/>
      <c r="H96" s="6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17"/>
      <c r="G97" s="17"/>
      <c r="H97" s="6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17"/>
      <c r="G98" s="17"/>
      <c r="H98" s="6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17"/>
      <c r="G99" s="17"/>
      <c r="H99" s="6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17"/>
      <c r="G100" s="17"/>
      <c r="H100" s="6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17"/>
      <c r="G101" s="17"/>
      <c r="H101" s="6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17"/>
      <c r="G102" s="17"/>
      <c r="H102" s="6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17"/>
      <c r="G103" s="17"/>
      <c r="H103" s="6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17"/>
      <c r="G104" s="17"/>
      <c r="H104" s="6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17"/>
      <c r="G105" s="17"/>
      <c r="H105" s="6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17"/>
      <c r="G106" s="17"/>
      <c r="H106" s="6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17"/>
      <c r="G107" s="17"/>
      <c r="H107" s="6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17"/>
      <c r="G108" s="17"/>
      <c r="H108" s="6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17"/>
      <c r="G109" s="17"/>
      <c r="H109" s="6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17"/>
      <c r="G110" s="17"/>
      <c r="H110" s="6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17"/>
      <c r="G111" s="17"/>
      <c r="H111" s="6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17"/>
      <c r="G112" s="17"/>
      <c r="H112" s="6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17"/>
      <c r="G113" s="17"/>
      <c r="H113" s="6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17"/>
      <c r="G114" s="17"/>
      <c r="H114" s="6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17"/>
      <c r="G115" s="17"/>
      <c r="H115" s="6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17"/>
      <c r="G116" s="17"/>
      <c r="H116" s="6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17"/>
      <c r="G117" s="17"/>
      <c r="H117" s="6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17"/>
      <c r="G118" s="17"/>
      <c r="H118" s="6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17"/>
      <c r="G119" s="17"/>
      <c r="H119" s="6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17"/>
      <c r="G120" s="17"/>
      <c r="H120" s="6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17"/>
      <c r="G121" s="17"/>
      <c r="H121" s="6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17"/>
      <c r="G122" s="17"/>
      <c r="H122" s="6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17"/>
      <c r="G123" s="17"/>
      <c r="H123" s="6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17"/>
      <c r="G124" s="17"/>
      <c r="H124" s="6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17"/>
      <c r="G125" s="17"/>
      <c r="H125" s="6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17"/>
      <c r="G126" s="17"/>
      <c r="H126" s="6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17"/>
      <c r="G127" s="17"/>
      <c r="H127" s="6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17"/>
      <c r="G128" s="17"/>
      <c r="H128" s="6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17"/>
      <c r="G129" s="17"/>
      <c r="H129" s="6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17"/>
      <c r="G130" s="17"/>
      <c r="H130" s="6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17"/>
      <c r="G131" s="17"/>
      <c r="H131" s="6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17"/>
      <c r="G132" s="17"/>
      <c r="H132" s="6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17"/>
      <c r="G133" s="17"/>
      <c r="H133" s="6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17"/>
      <c r="G134" s="17"/>
      <c r="H134" s="6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17"/>
      <c r="G135" s="17"/>
      <c r="H135" s="6">
        <f aca="true" t="shared" si="5" ref="H135:H198">IF(LEN(C135&amp;D135&amp;E135&amp;F135&amp;G135)&gt;0,H134+F135-G135,)</f>
        <v>0</v>
      </c>
    </row>
    <row r="136" spans="1:8" ht="16.5">
      <c r="A136" s="30">
        <f t="shared" si="4"/>
        <v>0</v>
      </c>
      <c r="C136" s="12"/>
      <c r="D136" s="5"/>
      <c r="E136" s="16"/>
      <c r="F136" s="17"/>
      <c r="G136" s="17"/>
      <c r="H136" s="6">
        <f t="shared" si="5"/>
        <v>0</v>
      </c>
    </row>
    <row r="137" spans="1:8" ht="16.5">
      <c r="A137" s="30">
        <f t="shared" si="4"/>
        <v>0</v>
      </c>
      <c r="C137" s="12"/>
      <c r="D137" s="5"/>
      <c r="E137" s="16"/>
      <c r="F137" s="17"/>
      <c r="G137" s="17"/>
      <c r="H137" s="6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17"/>
      <c r="G138" s="17"/>
      <c r="H138" s="6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17"/>
      <c r="G139" s="17"/>
      <c r="H139" s="6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17"/>
      <c r="G140" s="17"/>
      <c r="H140" s="6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17"/>
      <c r="G141" s="17"/>
      <c r="H141" s="6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17"/>
      <c r="G142" s="17"/>
      <c r="H142" s="6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17"/>
      <c r="G143" s="17"/>
      <c r="H143" s="6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17"/>
      <c r="G144" s="17"/>
      <c r="H144" s="6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17"/>
      <c r="G145" s="17"/>
      <c r="H145" s="6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17"/>
      <c r="G146" s="17"/>
      <c r="H146" s="6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17"/>
      <c r="G147" s="17"/>
      <c r="H147" s="6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17"/>
      <c r="G148" s="17"/>
      <c r="H148" s="6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17"/>
      <c r="G149" s="17"/>
      <c r="H149" s="6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17"/>
      <c r="G150" s="17"/>
      <c r="H150" s="6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17"/>
      <c r="G151" s="17"/>
      <c r="H151" s="6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17"/>
      <c r="G152" s="17"/>
      <c r="H152" s="6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17"/>
      <c r="G153" s="17"/>
      <c r="H153" s="6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17"/>
      <c r="G154" s="17"/>
      <c r="H154" s="6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17"/>
      <c r="G155" s="17"/>
      <c r="H155" s="6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17"/>
      <c r="G156" s="17"/>
      <c r="H156" s="6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17"/>
      <c r="G157" s="17"/>
      <c r="H157" s="6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17"/>
      <c r="G158" s="17"/>
      <c r="H158" s="6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17"/>
      <c r="G159" s="17"/>
      <c r="H159" s="6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17"/>
      <c r="G160" s="17"/>
      <c r="H160" s="6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17"/>
      <c r="G161" s="17"/>
      <c r="H161" s="6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17"/>
      <c r="G162" s="17"/>
      <c r="H162" s="6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17"/>
      <c r="G163" s="17"/>
      <c r="H163" s="6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17"/>
      <c r="G164" s="17"/>
      <c r="H164" s="6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17"/>
      <c r="G165" s="17"/>
      <c r="H165" s="6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17"/>
      <c r="G166" s="17"/>
      <c r="H166" s="6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17"/>
      <c r="G167" s="17"/>
      <c r="H167" s="6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17"/>
      <c r="G168" s="17"/>
      <c r="H168" s="6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17"/>
      <c r="G169" s="17"/>
      <c r="H169" s="6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17"/>
      <c r="G170" s="17"/>
      <c r="H170" s="6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17"/>
      <c r="G171" s="17"/>
      <c r="H171" s="6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17"/>
      <c r="G172" s="17"/>
      <c r="H172" s="6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17"/>
      <c r="G173" s="17"/>
      <c r="H173" s="6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17"/>
      <c r="G174" s="17"/>
      <c r="H174" s="6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17"/>
      <c r="G175" s="17"/>
      <c r="H175" s="6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17"/>
      <c r="G176" s="17"/>
      <c r="H176" s="6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17"/>
      <c r="G177" s="17"/>
      <c r="H177" s="6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17"/>
      <c r="G178" s="17"/>
      <c r="H178" s="6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17"/>
      <c r="G179" s="17"/>
      <c r="H179" s="6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17"/>
      <c r="G180" s="17"/>
      <c r="H180" s="6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17"/>
      <c r="G181" s="17"/>
      <c r="H181" s="6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17"/>
      <c r="G182" s="17"/>
      <c r="H182" s="6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17"/>
      <c r="G183" s="17"/>
      <c r="H183" s="6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17"/>
      <c r="G184" s="17"/>
      <c r="H184" s="6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17"/>
      <c r="G185" s="17"/>
      <c r="H185" s="6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17"/>
      <c r="G186" s="17"/>
      <c r="H186" s="6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17"/>
      <c r="G187" s="17"/>
      <c r="H187" s="6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17"/>
      <c r="G188" s="17"/>
      <c r="H188" s="6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17"/>
      <c r="G189" s="17"/>
      <c r="H189" s="6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17"/>
      <c r="G190" s="17"/>
      <c r="H190" s="6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17"/>
      <c r="G191" s="17"/>
      <c r="H191" s="6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17"/>
      <c r="G192" s="17"/>
      <c r="H192" s="6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17"/>
      <c r="G193" s="17"/>
      <c r="H193" s="6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17"/>
      <c r="G194" s="17"/>
      <c r="H194" s="6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17"/>
      <c r="G195" s="17"/>
      <c r="H195" s="6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17"/>
      <c r="G196" s="17"/>
      <c r="H196" s="6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17"/>
      <c r="G197" s="17"/>
      <c r="H197" s="6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17"/>
      <c r="G198" s="17"/>
      <c r="H198" s="6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17"/>
      <c r="G199" s="17"/>
      <c r="H199" s="6">
        <f aca="true" t="shared" si="7" ref="H199:H262">IF(LEN(C199&amp;D199&amp;E199&amp;F199&amp;G199)&gt;0,H198+F199-G199,)</f>
        <v>0</v>
      </c>
    </row>
    <row r="200" spans="1:8" ht="16.5">
      <c r="A200" s="30">
        <f t="shared" si="6"/>
        <v>0</v>
      </c>
      <c r="C200" s="12"/>
      <c r="D200" s="5"/>
      <c r="E200" s="16"/>
      <c r="F200" s="17"/>
      <c r="G200" s="17"/>
      <c r="H200" s="6">
        <f t="shared" si="7"/>
        <v>0</v>
      </c>
    </row>
    <row r="201" spans="1:8" ht="16.5">
      <c r="A201" s="30">
        <f t="shared" si="6"/>
        <v>0</v>
      </c>
      <c r="C201" s="12"/>
      <c r="D201" s="5"/>
      <c r="E201" s="16"/>
      <c r="F201" s="17"/>
      <c r="G201" s="17"/>
      <c r="H201" s="6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17"/>
      <c r="G202" s="17"/>
      <c r="H202" s="6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17"/>
      <c r="G203" s="17"/>
      <c r="H203" s="6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17"/>
      <c r="G204" s="17"/>
      <c r="H204" s="6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17"/>
      <c r="G205" s="17"/>
      <c r="H205" s="6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17"/>
      <c r="G206" s="17"/>
      <c r="H206" s="6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17"/>
      <c r="G207" s="17"/>
      <c r="H207" s="6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17"/>
      <c r="G208" s="17"/>
      <c r="H208" s="6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17"/>
      <c r="G209" s="17"/>
      <c r="H209" s="6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17"/>
      <c r="G210" s="17"/>
      <c r="H210" s="6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17"/>
      <c r="G211" s="17"/>
      <c r="H211" s="6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17"/>
      <c r="G212" s="17"/>
      <c r="H212" s="6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17"/>
      <c r="G213" s="17"/>
      <c r="H213" s="6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17"/>
      <c r="G214" s="17"/>
      <c r="H214" s="6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17"/>
      <c r="G215" s="17"/>
      <c r="H215" s="6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17"/>
      <c r="G216" s="17"/>
      <c r="H216" s="6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17"/>
      <c r="G217" s="17"/>
      <c r="H217" s="6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17"/>
      <c r="G218" s="17"/>
      <c r="H218" s="6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17"/>
      <c r="G219" s="17"/>
      <c r="H219" s="6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17"/>
      <c r="G220" s="17"/>
      <c r="H220" s="6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17"/>
      <c r="G221" s="17"/>
      <c r="H221" s="6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17"/>
      <c r="G222" s="17"/>
      <c r="H222" s="6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17"/>
      <c r="G223" s="17"/>
      <c r="H223" s="6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17"/>
      <c r="G224" s="17"/>
      <c r="H224" s="6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17"/>
      <c r="G225" s="17"/>
      <c r="H225" s="6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17"/>
      <c r="G226" s="17"/>
      <c r="H226" s="6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17"/>
      <c r="G227" s="17"/>
      <c r="H227" s="6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17"/>
      <c r="G228" s="17"/>
      <c r="H228" s="6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17"/>
      <c r="G229" s="17"/>
      <c r="H229" s="6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17"/>
      <c r="G230" s="17"/>
      <c r="H230" s="6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17"/>
      <c r="G231" s="17"/>
      <c r="H231" s="6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17"/>
      <c r="G232" s="17"/>
      <c r="H232" s="6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17"/>
      <c r="G233" s="17"/>
      <c r="H233" s="6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17"/>
      <c r="G234" s="17"/>
      <c r="H234" s="6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17"/>
      <c r="G235" s="17"/>
      <c r="H235" s="6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17"/>
      <c r="G236" s="17"/>
      <c r="H236" s="6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17"/>
      <c r="G237" s="17"/>
      <c r="H237" s="6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17"/>
      <c r="G238" s="17"/>
      <c r="H238" s="6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17"/>
      <c r="G239" s="17"/>
      <c r="H239" s="6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17"/>
      <c r="G240" s="17"/>
      <c r="H240" s="6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17"/>
      <c r="G241" s="17"/>
      <c r="H241" s="6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17"/>
      <c r="G242" s="17"/>
      <c r="H242" s="6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17"/>
      <c r="G243" s="17"/>
      <c r="H243" s="6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17"/>
      <c r="G244" s="17"/>
      <c r="H244" s="6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17"/>
      <c r="G245" s="17"/>
      <c r="H245" s="6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17"/>
      <c r="G246" s="17"/>
      <c r="H246" s="6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17"/>
      <c r="G247" s="17"/>
      <c r="H247" s="6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17"/>
      <c r="G248" s="17"/>
      <c r="H248" s="6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17"/>
      <c r="G249" s="17"/>
      <c r="H249" s="6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17"/>
      <c r="G250" s="17"/>
      <c r="H250" s="6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17"/>
      <c r="G251" s="17"/>
      <c r="H251" s="6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17"/>
      <c r="G252" s="17"/>
      <c r="H252" s="6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17"/>
      <c r="G253" s="17"/>
      <c r="H253" s="6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17"/>
      <c r="G254" s="17"/>
      <c r="H254" s="6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17"/>
      <c r="G255" s="17"/>
      <c r="H255" s="6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17"/>
      <c r="G256" s="17"/>
      <c r="H256" s="6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17"/>
      <c r="G257" s="17"/>
      <c r="H257" s="6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17"/>
      <c r="G258" s="17"/>
      <c r="H258" s="6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17"/>
      <c r="G259" s="17"/>
      <c r="H259" s="6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17"/>
      <c r="G260" s="17"/>
      <c r="H260" s="6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17"/>
      <c r="G261" s="17"/>
      <c r="H261" s="6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17"/>
      <c r="G262" s="17"/>
      <c r="H262" s="6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17"/>
      <c r="G263" s="17"/>
      <c r="H263" s="6">
        <f aca="true" t="shared" si="9" ref="H263:H301">IF(LEN(C263&amp;D263&amp;E263&amp;F263&amp;G263)&gt;0,H262+F263-G263,)</f>
        <v>0</v>
      </c>
    </row>
    <row r="264" spans="1:8" ht="16.5">
      <c r="A264" s="30">
        <f t="shared" si="8"/>
        <v>0</v>
      </c>
      <c r="C264" s="12"/>
      <c r="D264" s="5"/>
      <c r="E264" s="16"/>
      <c r="F264" s="17"/>
      <c r="G264" s="17"/>
      <c r="H264" s="6">
        <f t="shared" si="9"/>
        <v>0</v>
      </c>
    </row>
    <row r="265" spans="1:8" ht="16.5">
      <c r="A265" s="30">
        <f t="shared" si="8"/>
        <v>0</v>
      </c>
      <c r="C265" s="12"/>
      <c r="D265" s="5"/>
      <c r="E265" s="16"/>
      <c r="F265" s="17"/>
      <c r="G265" s="17"/>
      <c r="H265" s="6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17"/>
      <c r="G266" s="17"/>
      <c r="H266" s="6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17"/>
      <c r="G267" s="17"/>
      <c r="H267" s="6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17"/>
      <c r="G268" s="17"/>
      <c r="H268" s="6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17"/>
      <c r="G269" s="17"/>
      <c r="H269" s="6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17"/>
      <c r="G270" s="17"/>
      <c r="H270" s="6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17"/>
      <c r="G271" s="17"/>
      <c r="H271" s="6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17"/>
      <c r="G272" s="17"/>
      <c r="H272" s="6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17"/>
      <c r="G273" s="17"/>
      <c r="H273" s="6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17"/>
      <c r="G274" s="17"/>
      <c r="H274" s="6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17"/>
      <c r="G275" s="17"/>
      <c r="H275" s="6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17"/>
      <c r="G276" s="17"/>
      <c r="H276" s="6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17"/>
      <c r="G277" s="17"/>
      <c r="H277" s="6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17"/>
      <c r="G278" s="17"/>
      <c r="H278" s="6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17"/>
      <c r="G279" s="17"/>
      <c r="H279" s="6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17"/>
      <c r="G280" s="17"/>
      <c r="H280" s="6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17"/>
      <c r="G281" s="17"/>
      <c r="H281" s="6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17"/>
      <c r="G282" s="17"/>
      <c r="H282" s="6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17"/>
      <c r="G283" s="17"/>
      <c r="H283" s="6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17"/>
      <c r="G284" s="17"/>
      <c r="H284" s="6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17"/>
      <c r="G285" s="17"/>
      <c r="H285" s="6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17"/>
      <c r="G286" s="17"/>
      <c r="H286" s="6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17"/>
      <c r="G287" s="17"/>
      <c r="H287" s="6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17"/>
      <c r="G288" s="17"/>
      <c r="H288" s="6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17"/>
      <c r="G289" s="17"/>
      <c r="H289" s="6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17"/>
      <c r="G290" s="17"/>
      <c r="H290" s="6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17"/>
      <c r="G291" s="17"/>
      <c r="H291" s="6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17"/>
      <c r="G292" s="17"/>
      <c r="H292" s="6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17"/>
      <c r="G293" s="17"/>
      <c r="H293" s="6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17"/>
      <c r="G294" s="17"/>
      <c r="H294" s="6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17"/>
      <c r="G295" s="17"/>
      <c r="H295" s="6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17"/>
      <c r="G296" s="17"/>
      <c r="H296" s="6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17"/>
      <c r="G297" s="17"/>
      <c r="H297" s="6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17"/>
      <c r="G298" s="17"/>
      <c r="H298" s="6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17"/>
      <c r="G299" s="17"/>
      <c r="H299" s="6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17"/>
      <c r="G300" s="17"/>
      <c r="H300" s="6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19"/>
      <c r="G301" s="19"/>
      <c r="H301" s="6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1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61</v>
      </c>
      <c r="D2" s="81"/>
      <c r="E2" s="81"/>
      <c r="F2" s="81"/>
      <c r="G2" s="81"/>
      <c r="H2" s="81"/>
    </row>
    <row r="3" spans="3:8" ht="16.5">
      <c r="C3" s="82" t="str">
        <f>年度&amp;" 年 2 月 "</f>
        <v>98 年 2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62</v>
      </c>
      <c r="D4" s="78" t="s">
        <v>63</v>
      </c>
      <c r="E4" s="78" t="s">
        <v>64</v>
      </c>
      <c r="F4" s="3" t="s">
        <v>65</v>
      </c>
      <c r="G4" s="3" t="s">
        <v>66</v>
      </c>
      <c r="H4" s="4" t="s">
        <v>67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37653</v>
      </c>
      <c r="D6" s="8" t="s">
        <v>15</v>
      </c>
      <c r="E6" s="14"/>
      <c r="F6" s="7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61</v>
      </c>
      <c r="D2" s="81"/>
      <c r="E2" s="81"/>
      <c r="F2" s="81"/>
      <c r="G2" s="81"/>
      <c r="H2" s="81"/>
    </row>
    <row r="3" spans="3:8" ht="16.5">
      <c r="C3" s="82" t="str">
        <f>年度&amp;" 年 3 月 "</f>
        <v>98 年 3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62</v>
      </c>
      <c r="D4" s="78" t="s">
        <v>63</v>
      </c>
      <c r="E4" s="78" t="s">
        <v>64</v>
      </c>
      <c r="F4" s="3" t="s">
        <v>65</v>
      </c>
      <c r="G4" s="3" t="s">
        <v>66</v>
      </c>
      <c r="H4" s="4" t="s">
        <v>67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37681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61</v>
      </c>
      <c r="D2" s="81"/>
      <c r="E2" s="81"/>
      <c r="F2" s="81"/>
      <c r="G2" s="81"/>
      <c r="H2" s="81"/>
    </row>
    <row r="3" spans="3:8" ht="16.5">
      <c r="C3" s="82" t="str">
        <f>年度&amp;" 年 4 月 "</f>
        <v>98 年 4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62</v>
      </c>
      <c r="D4" s="78" t="s">
        <v>63</v>
      </c>
      <c r="E4" s="78" t="s">
        <v>64</v>
      </c>
      <c r="F4" s="3" t="s">
        <v>65</v>
      </c>
      <c r="G4" s="3" t="s">
        <v>66</v>
      </c>
      <c r="H4" s="4" t="s">
        <v>67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37712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5 月 "</f>
        <v>98 年 5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37742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6 月 "</f>
        <v>98 年 6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37773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7 月 "</f>
        <v>98 年 7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37803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○○公司</v>
      </c>
      <c r="D1" s="80"/>
      <c r="E1" s="80"/>
      <c r="F1" s="80"/>
      <c r="G1" s="80"/>
      <c r="H1" s="80"/>
    </row>
    <row r="2" spans="3:8" ht="16.5">
      <c r="C2" s="81" t="s">
        <v>68</v>
      </c>
      <c r="D2" s="81"/>
      <c r="E2" s="81"/>
      <c r="F2" s="81"/>
      <c r="G2" s="81"/>
      <c r="H2" s="81"/>
    </row>
    <row r="3" spans="3:8" ht="16.5">
      <c r="C3" s="82" t="str">
        <f>年度&amp;" 年 8 月 "</f>
        <v>98 年 8 月 </v>
      </c>
      <c r="D3" s="82"/>
      <c r="E3" s="82"/>
      <c r="F3" s="82"/>
      <c r="G3" s="82"/>
      <c r="H3" s="82"/>
    </row>
    <row r="4" spans="1:8" ht="16.5">
      <c r="A4" s="78" t="s">
        <v>85</v>
      </c>
      <c r="C4" s="83" t="s">
        <v>69</v>
      </c>
      <c r="D4" s="78" t="s">
        <v>70</v>
      </c>
      <c r="E4" s="78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 aca="true" t="shared" si="0" ref="A6:A69">ABS(F6-G6)</f>
        <v>0</v>
      </c>
      <c r="C6" s="11">
        <v>37834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6.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6.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6.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6.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6.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6.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6.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6.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6.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6.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6.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6.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6.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6.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6.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6.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6.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6.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6.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6.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6.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6.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6.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6.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6.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6.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6.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6.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6.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6.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6.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6.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6.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6.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6.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6.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6.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6.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6.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6.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6.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6.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6.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6.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6.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6.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6.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6.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6.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6.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6.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6.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6.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6.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6.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6.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6.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6.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6.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6.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6.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6.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6.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6.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6.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6.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6.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6.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6.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6.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6.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6.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6.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6.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6.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6.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6.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6.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6.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6.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6.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6.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6.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6.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6.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6.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6.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6.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6.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6.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6.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6.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6.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6.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6.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6.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6.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6.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6.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6.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6.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6.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6.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6.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6.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6.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6.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6.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6.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6.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6.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6.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6.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6.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6.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6.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6.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6.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6.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6.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6.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6.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6.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6.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6.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6.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6.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6.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6.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6.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6.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6.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6.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6.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6.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6.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6.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6.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6.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6.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6.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6.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6.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6.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6.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6.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6.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6.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6.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6.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6.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6.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6.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6.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6.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6.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6.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6.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6.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6.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6.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6.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6.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6.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6.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6.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6.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6.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6.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6.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6.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6.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6.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6.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6.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6.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6.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6.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6.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6.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6.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6.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6.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6.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6.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6.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6.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6.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6.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6.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6.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6.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6.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6.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6.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6.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6.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6.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6.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6.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6.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6.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6.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6.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6.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6.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6.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6.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6.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6.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6.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6.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6.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6.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6.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6.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6.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6.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6.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6.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6.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6.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6.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6.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6.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6.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6.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6.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6.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6.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6.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6.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6.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6.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6.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6.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6.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6.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6.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6.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6.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6.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6.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6.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6.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6.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6.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6.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6.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6.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6.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6.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6.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6.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6.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6.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6.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6.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6.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6.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6.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6.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6.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6.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6.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6.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6.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6.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6.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6.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6.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6.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6.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6.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6.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6.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6.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6.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6.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6.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6.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6.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6.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6.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6.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6.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6.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6.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6.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6.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6.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6.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6.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TIGER-XP</cp:lastModifiedBy>
  <cp:lastPrinted>2003-04-14T15:41:28Z</cp:lastPrinted>
  <dcterms:created xsi:type="dcterms:W3CDTF">2003-04-02T10:52:57Z</dcterms:created>
  <dcterms:modified xsi:type="dcterms:W3CDTF">2010-12-23T02:46:11Z</dcterms:modified>
  <cp:category/>
  <cp:version/>
  <cp:contentType/>
  <cp:contentStatus/>
</cp:coreProperties>
</file>